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<sst xmlns="http://schemas.openxmlformats.org/spreadsheetml/2006/main" count="391" uniqueCount="387">
  <si>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</si>
  <si>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</si>
  <si>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</si>
  <si>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</si>
  <si>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</si>
  <si>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</si>
  <si>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</si>
  <si>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</si>
  <si>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</si>
  <si>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</si>
  <si>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</si>
  <si>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</si>
  <si>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</si>
  <si>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</si>
  <si>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</si>
  <si>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</si>
  <si>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</si>
  <si>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</si>
  <si>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</si>
  <si>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</si>
  <si>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</si>
  <si>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</si>
  <si>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</si>
  <si>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</si>
  <si>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</si>
  <si>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</si>
  <si>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</si>
  <si>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</si>
  <si>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</si>
  <si>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</si>
  <si>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</si>
  <si>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</si>
  <si>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</si>
  <si>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</si>
  <si>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</si>
  <si>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</si>
  <si>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</si>
  <si>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</si>
  <si>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</si>
  <si>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</si>
  <si>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</si>
  <si>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</si>
  <si>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</si>
  <si>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</si>
  <si>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</si>
  <si>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</si>
  <si>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</si>
  <si>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</si>
  <si>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</si>
  <si>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</si>
  <si>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</si>
  <si>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</si>
  <si>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</si>
  <si>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</si>
  <si>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</si>
  <si>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</si>
  <si>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</si>
  <si>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</si>
  <si>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</si>
  <si>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</si>
  <si>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</si>
  <si>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</si>
  <si>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</si>
  <si>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</si>
  <si>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</si>
  <si>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</si>
  <si>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</si>
  <si>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</si>
  <si>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</si>
  <si>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</si>
  <si>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</si>
  <si>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</si>
  <si>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</si>
  <si>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</si>
  <si>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</si>
  <si>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</si>
  <si>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</si>
  <si>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</si>
  <si>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</si>
  <si>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</si>
  <si>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</si>
  <si>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</si>
  <si>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</si>
  <si>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</si>
  <si>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</si>
  <si>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</si>
  <si>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</si>
  <si>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</si>
  <si>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</si>
  <si>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</si>
  <si>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</si>
  <si>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</si>
  <si>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</si>
  <si>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</si>
  <si>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</si>
  <si>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</si>
  <si>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</si>
  <si>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</si>
  <si>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</si>
  <si>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</si>
  <si>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</si>
  <si>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</si>
  <si>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</si>
  <si>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</si>
  <si>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</si>
  <si>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</si>
  <si>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</si>
  <si>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</si>
  <si>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</si>
  <si>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</si>
  <si>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</si>
  <si>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</si>
  <si>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</si>
  <si>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</si>
  <si>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</si>
  <si>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</si>
  <si>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</si>
  <si>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</si>
  <si>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</si>
  <si>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</si>
  <si>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</si>
  <si>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</si>
  <si>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</si>
  <si>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</si>
  <si>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</si>
  <si>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</si>
  <si>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</si>
  <si>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</si>
  <si>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</si>
  <si>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</si>
  <si>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</si>
  <si>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</si>
  <si>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</si>
  <si>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</si>
  <si>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</si>
  <si>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</si>
  <si>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</si>
  <si>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</si>
  <si>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</si>
  <si>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</si>
  <si>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</si>
  <si>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</si>
  <si>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</si>
  <si>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</si>
  <si>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</si>
  <si>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</si>
  <si>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</si>
  <si>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</si>
  <si>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</si>
  <si>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</si>
  <si>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</si>
  <si>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</si>
  <si>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</si>
  <si>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</si>
  <si>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</si>
  <si>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</si>
  <si>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</si>
  <si>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</si>
  <si>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</si>
  <si>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</si>
  <si>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</si>
  <si>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</si>
  <si>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</si>
  <si>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</si>
  <si>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</si>
  <si>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</si>
  <si>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</si>
  <si>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</si>
  <si>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</si>
  <si>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</si>
  <si>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</si>
  <si>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</si>
  <si>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</si>
  <si>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</si>
  <si>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</si>
  <si>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</si>
  <si>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</si>
  <si>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</si>
  <si>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</si>
  <si>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</si>
  <si>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</si>
  <si>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</si>
  <si>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</si>
  <si>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</si>
  <si>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</si>
  <si>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</si>
  <si>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</si>
  <si>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</si>
  <si>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</si>
  <si>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</si>
  <si>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</si>
  <si>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</si>
  <si>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</si>
  <si>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</si>
  <si>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</si>
  <si>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</si>
  <si>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</si>
  <si>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</si>
  <si>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</si>
  <si>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</si>
  <si>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</si>
  <si>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</si>
  <si>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</si>
  <si>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</si>
  <si>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</si>
  <si>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</si>
  <si>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</si>
  <si>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</si>
  <si>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</si>
  <si>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</si>
  <si>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</si>
  <si>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</si>
  <si>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</si>
  <si>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</si>
  <si>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</si>
  <si>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</si>
  <si>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</si>
  <si>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</si>
  <si>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</si>
  <si>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</si>
  <si>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</si>
  <si>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</si>
  <si>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</si>
  <si>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</si>
  <si>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</si>
  <si>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</si>
  <si>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</si>
  <si>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</si>
  <si>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</si>
  <si>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</si>
  <si>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</si>
  <si>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</si>
  <si>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</si>
  <si>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</si>
  <si>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</si>
  <si>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</si>
  <si>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</si>
  <si>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</si>
  <si>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</si>
  <si>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</si>
  <si>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</si>
  <si>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</si>
  <si>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</si>
  <si>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000  2  02  20051  00  0000  151</t>
  </si>
  <si>
    <t xml:space="preserve">000  2  02  20051  04  0000  151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</si>
  <si>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</si>
  <si>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</si>
  <si>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</si>
  <si>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</si>
  <si>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</si>
  <si>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</si>
  <si>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</si>
  <si>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</si>
  <si>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</si>
  <si>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</si>
  <si>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</si>
  <si>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</si>
  <si>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</si>
  <si>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</si>
  <si>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</si>
  <si>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</si>
  <si>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</si>
  <si>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</si>
  <si>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</si>
  <si>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</si>
  <si>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</si>
  <si>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</si>
  <si>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</si>
  <si>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</si>
  <si>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</si>
  <si>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</si>
  <si>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</si>
  <si>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</si>
  <si>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</si>
  <si>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</si>
  <si>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</si>
  <si>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</si>
  <si>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</si>
  <si>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</si>
  <si>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</si>
  <si>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</si>
  <si>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</si>
  <si>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</si>
  <si>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% исполнения к плану на 2019 год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</si>
  <si>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</si>
  <si>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</si>
  <si>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</si>
  <si>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</si>
  <si>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</si>
  <si>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</si>
  <si>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000  2  02  20077  00  0000  150</t>
  </si>
  <si>
    <t>000  2  02  20077  04  0000  150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</si>
  <si>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</si>
  <si>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</si>
  <si>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</si>
  <si>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</si>
  <si>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</si>
  <si>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</si>
  <si>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</si>
  <si>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</si>
  <si>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</si>
  <si>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</si>
  <si>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</si>
  <si>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</si>
  <si>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</si>
  <si>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</si>
  <si>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</si>
  <si>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</si>
  <si>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</si>
  <si>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</si>
  <si>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</si>
  <si>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</si>
  <si>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</si>
  <si>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</si>
  <si>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</si>
  <si>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</si>
  <si>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</si>
  <si>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</si>
  <si>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</si>
  <si>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</si>
  <si>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</si>
  <si>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</si>
  <si>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</si>
  <si>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</si>
  <si>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</si>
  <si>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</si>
  <si>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</si>
  <si>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</si>
  <si>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</si>
  <si>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</si>
  <si>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</si>
  <si>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</si>
  <si>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</si>
  <si>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</si>
  <si>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</si>
  <si>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</si>
  <si>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</si>
  <si>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</si>
  <si>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</si>
  <si>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</si>
  <si>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</si>
  <si>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</si>
  <si>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</si>
  <si>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</si>
  <si>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</si>
  <si>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</si>
  <si>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</si>
  <si>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</si>
  <si>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</si>
  <si>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</si>
  <si>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</si>
  <si>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</si>
  <si>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</si>
  <si>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</si>
  <si>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000  2  02  35134  00  0000  150</t>
  </si>
  <si>
    <t>000  2  02  35134  04  0000  150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</si>
  <si>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</si>
  <si>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</si>
  <si>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</si>
  <si>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</si>
  <si>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</si>
  <si>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</si>
  <si>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000  2  02  45294  00  0000  150</t>
  </si>
  <si>
    <t>000  2  02  45294  04  0000  150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</si>
  <si>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</si>
  <si>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</si>
  <si>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000  2  02  20041  04  0000  150</t>
  </si>
  <si>
    <t>План на 2019 год, утвержден решением Думы города Мегиона от 21.06.2019 №362 (с учетом уведомлений Департамента финансов ХМАО-Югры)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</si>
  <si>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</si>
  <si>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</si>
  <si>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</si>
  <si>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</si>
  <si>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</si>
  <si>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</si>
  <si>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</si>
  <si>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Доходы бюджета городского округа город Мегион по кодам классификации доходов бюджетов за девять месяцев 2019 года</t>
  </si>
  <si>
    <t>Исполнено на 01.10.2019 года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</si>
  <si>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</si>
  <si>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</si>
  <si>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</si>
  <si>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</si>
  <si>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</si>
  <si>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</si>
  <si>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</si>
  <si>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</si>
  <si>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000  2  19  35930  04  0000  150</t>
  </si>
  <si>
    <t>Возврат остатков субвенций на государственную регистрацию актов гражданского состояния из бюджетов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</si>
</sst>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/>
    </xf>
    <xf numFmtId="0" fontId="47" fillId="33" borderId="12" xfId="0" applyFont="1" applyFill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8"/>
  <sheetViews>
    <sheetView tabSelected="1" zoomScalePageLayoutView="0" workbookViewId="0" topLeftCell="A1">
      <selection activeCell="J6" sqref="J6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/>
      <c r="F1" s="4"/>
    </row>
    <row r="2" spans="3:4" s="1" customFormat="1" ht="15.75">
      <c r="C2" s="2"/>
      <c r="D2" s="2"/>
    </row>
    <row r="3" spans="2:6" s="1" customFormat="1" ht="21" customHeight="1">
      <c r="B3" s="30" t="s">
        <v>375</v>
      </c>
      <c r="C3" s="30"/>
      <c r="D3" s="30"/>
      <c r="E3" s="30"/>
      <c r="F3" s="5"/>
    </row>
    <row r="4" spans="2:6" s="1" customFormat="1" ht="15.75">
      <c r="B4" s="5"/>
      <c r="C4" s="5"/>
      <c r="D4" s="5"/>
      <c r="E4" s="5"/>
      <c r="F4" s="5"/>
    </row>
    <row r="5" spans="3:6" s="1" customFormat="1" ht="15.75">
      <c r="C5" s="2"/>
      <c r="D5" s="2"/>
      <c r="E5" s="6"/>
      <c r="F5" s="6" t="s">
        <v>152</v>
      </c>
    </row>
    <row r="6" spans="2:6" s="9" customFormat="1" ht="146.25" customHeight="1">
      <c r="B6" s="7" t="s">
        <v>234</v>
      </c>
      <c r="C6" s="8" t="s">
        <v>260</v>
      </c>
      <c r="D6" s="24" t="s">
        <v>367</v>
      </c>
      <c r="E6" s="7" t="s">
        <v>376</v>
      </c>
      <c r="F6" s="7" t="s">
        <v>283</v>
      </c>
    </row>
    <row r="7" spans="2:6" ht="15.75">
      <c r="B7" s="12" t="s">
        <v>0</v>
      </c>
      <c r="C7" s="13" t="s">
        <v>1</v>
      </c>
      <c r="D7" s="14">
        <f>SUM(D8,D139)</f>
        <v>4973281</v>
      </c>
      <c r="E7" s="14">
        <f>SUM(E8,E139)</f>
        <v>3076877</v>
      </c>
      <c r="F7" s="14">
        <f>SUM(E7/D7)*100</f>
        <v>61.868151025449805</v>
      </c>
    </row>
    <row r="8" spans="2:8" ht="15.75">
      <c r="B8" s="12" t="s">
        <v>2</v>
      </c>
      <c r="C8" s="13" t="s">
        <v>3</v>
      </c>
      <c r="D8" s="14">
        <f>SUM(D9,D16,D26,D42,D50,D57,D72,D80,D91,D107,D134)</f>
        <v>1413738.3</v>
      </c>
      <c r="E8" s="14">
        <f>SUM(E9,E16,E26,E42,E50,E57,E72,E80,E91,E107,E134)</f>
        <v>1033522.5000000001</v>
      </c>
      <c r="F8" s="14">
        <f aca="true" t="shared" si="0" ref="F8:F68">SUM(E8/D8)*100</f>
        <v>73.10564480003124</v>
      </c>
      <c r="H8" s="11"/>
    </row>
    <row r="9" spans="2:6" ht="15.75">
      <c r="B9" s="12" t="s">
        <v>4</v>
      </c>
      <c r="C9" s="13" t="s">
        <v>5</v>
      </c>
      <c r="D9" s="14">
        <f>SUM(D10)</f>
        <v>878045.7</v>
      </c>
      <c r="E9" s="14">
        <f>SUM(E10)</f>
        <v>665843.0000000001</v>
      </c>
      <c r="F9" s="14">
        <f t="shared" si="0"/>
        <v>75.83238548973023</v>
      </c>
    </row>
    <row r="10" spans="2:6" ht="24" customHeight="1">
      <c r="B10" s="12" t="s">
        <v>6</v>
      </c>
      <c r="C10" s="13" t="s">
        <v>7</v>
      </c>
      <c r="D10" s="14">
        <f>SUM(D11,D12,D13,D14,D15)</f>
        <v>878045.7</v>
      </c>
      <c r="E10" s="14">
        <f>SUM(E11,E12,E13,E14,E15)</f>
        <v>665843.0000000001</v>
      </c>
      <c r="F10" s="14">
        <f t="shared" si="0"/>
        <v>75.83238548973023</v>
      </c>
    </row>
    <row r="11" spans="2:6" ht="84.75" customHeight="1">
      <c r="B11" s="12" t="s">
        <v>160</v>
      </c>
      <c r="C11" s="13" t="s">
        <v>8</v>
      </c>
      <c r="D11" s="14">
        <v>869620</v>
      </c>
      <c r="E11" s="14">
        <v>660357.3</v>
      </c>
      <c r="F11" s="14">
        <f t="shared" si="0"/>
        <v>75.9363055127527</v>
      </c>
    </row>
    <row r="12" spans="2:6" ht="111.75" customHeight="1">
      <c r="B12" s="12" t="s">
        <v>9</v>
      </c>
      <c r="C12" s="13" t="s">
        <v>10</v>
      </c>
      <c r="D12" s="14">
        <v>3512.2</v>
      </c>
      <c r="E12" s="14">
        <v>1151.5</v>
      </c>
      <c r="F12" s="14">
        <f t="shared" si="0"/>
        <v>32.78571835316896</v>
      </c>
    </row>
    <row r="13" spans="2:6" ht="52.5" customHeight="1">
      <c r="B13" s="12" t="s">
        <v>11</v>
      </c>
      <c r="C13" s="13" t="s">
        <v>12</v>
      </c>
      <c r="D13" s="14">
        <v>1756.1</v>
      </c>
      <c r="E13" s="14">
        <v>3349.3</v>
      </c>
      <c r="F13" s="14">
        <f t="shared" si="0"/>
        <v>190.7237628836627</v>
      </c>
    </row>
    <row r="14" spans="2:6" ht="89.25" customHeight="1">
      <c r="B14" s="12" t="s">
        <v>161</v>
      </c>
      <c r="C14" s="13" t="s">
        <v>13</v>
      </c>
      <c r="D14" s="14">
        <v>3157.4</v>
      </c>
      <c r="E14" s="14">
        <v>984.5</v>
      </c>
      <c r="F14" s="14">
        <f t="shared" si="0"/>
        <v>31.18071831253563</v>
      </c>
    </row>
    <row r="15" spans="2:6" ht="54" customHeight="1">
      <c r="B15" s="12" t="s">
        <v>345</v>
      </c>
      <c r="C15" s="13" t="s">
        <v>344</v>
      </c>
      <c r="D15" s="14">
        <v>0</v>
      </c>
      <c r="E15" s="14">
        <v>0.4</v>
      </c>
      <c r="F15" s="14">
        <v>0</v>
      </c>
    </row>
    <row r="16" spans="2:6" ht="33.75" customHeight="1">
      <c r="B16" s="12" t="s">
        <v>204</v>
      </c>
      <c r="C16" s="13" t="s">
        <v>198</v>
      </c>
      <c r="D16" s="14">
        <f>D17</f>
        <v>12349</v>
      </c>
      <c r="E16" s="14">
        <f>E17</f>
        <v>10105.8</v>
      </c>
      <c r="F16" s="14">
        <f t="shared" si="0"/>
        <v>81.83496639404</v>
      </c>
    </row>
    <row r="17" spans="2:6" ht="33.75" customHeight="1">
      <c r="B17" s="12" t="s">
        <v>203</v>
      </c>
      <c r="C17" s="13" t="s">
        <v>197</v>
      </c>
      <c r="D17" s="14">
        <f>SUM(D18,D20,D22,D24)</f>
        <v>12349</v>
      </c>
      <c r="E17" s="14">
        <f>SUM(E18,E20,E22,E24)</f>
        <v>10105.8</v>
      </c>
      <c r="F17" s="14">
        <f t="shared" si="0"/>
        <v>81.83496639404</v>
      </c>
    </row>
    <row r="18" spans="2:6" ht="65.25" customHeight="1">
      <c r="B18" s="12" t="s">
        <v>202</v>
      </c>
      <c r="C18" s="13" t="s">
        <v>196</v>
      </c>
      <c r="D18" s="14">
        <f>SUM(D19)</f>
        <v>5384.2</v>
      </c>
      <c r="E18" s="14">
        <f>SUM(E19)</f>
        <v>4574.7</v>
      </c>
      <c r="F18" s="14">
        <f t="shared" si="0"/>
        <v>84.96526874930352</v>
      </c>
    </row>
    <row r="19" spans="2:6" ht="100.5" customHeight="1">
      <c r="B19" s="12" t="s">
        <v>322</v>
      </c>
      <c r="C19" s="13" t="s">
        <v>318</v>
      </c>
      <c r="D19" s="14">
        <v>5384.2</v>
      </c>
      <c r="E19" s="14">
        <v>4574.7</v>
      </c>
      <c r="F19" s="14">
        <f t="shared" si="0"/>
        <v>84.96526874930352</v>
      </c>
    </row>
    <row r="20" spans="2:6" ht="83.25" customHeight="1">
      <c r="B20" s="12" t="s">
        <v>201</v>
      </c>
      <c r="C20" s="13" t="s">
        <v>195</v>
      </c>
      <c r="D20" s="14">
        <f>SUM(D21)</f>
        <v>49.4</v>
      </c>
      <c r="E20" s="14">
        <f>SUM(E21)</f>
        <v>34.8</v>
      </c>
      <c r="F20" s="14">
        <f t="shared" si="0"/>
        <v>70.44534412955466</v>
      </c>
    </row>
    <row r="21" spans="2:6" ht="119.25" customHeight="1">
      <c r="B21" s="12" t="s">
        <v>323</v>
      </c>
      <c r="C21" s="13" t="s">
        <v>319</v>
      </c>
      <c r="D21" s="14">
        <v>49.4</v>
      </c>
      <c r="E21" s="14">
        <v>34.8</v>
      </c>
      <c r="F21" s="14">
        <f t="shared" si="0"/>
        <v>70.44534412955466</v>
      </c>
    </row>
    <row r="22" spans="2:6" ht="69.75" customHeight="1">
      <c r="B22" s="12" t="s">
        <v>200</v>
      </c>
      <c r="C22" s="13" t="s">
        <v>194</v>
      </c>
      <c r="D22" s="14">
        <f>SUM(D23)</f>
        <v>8125.6</v>
      </c>
      <c r="E22" s="14">
        <f>SUM(E23)</f>
        <v>6270</v>
      </c>
      <c r="F22" s="14">
        <f t="shared" si="0"/>
        <v>77.16353253913557</v>
      </c>
    </row>
    <row r="23" spans="2:6" ht="96.75" customHeight="1">
      <c r="B23" s="15" t="s">
        <v>324</v>
      </c>
      <c r="C23" s="13" t="s">
        <v>320</v>
      </c>
      <c r="D23" s="14">
        <v>8125.6</v>
      </c>
      <c r="E23" s="14">
        <v>6270</v>
      </c>
      <c r="F23" s="14">
        <f t="shared" si="0"/>
        <v>77.16353253913557</v>
      </c>
    </row>
    <row r="24" spans="2:6" ht="66" customHeight="1">
      <c r="B24" s="12" t="s">
        <v>199</v>
      </c>
      <c r="C24" s="13" t="s">
        <v>193</v>
      </c>
      <c r="D24" s="14">
        <f>SUM(D25)</f>
        <v>-1210.2</v>
      </c>
      <c r="E24" s="14">
        <f>SUM(E25)</f>
        <v>-773.7</v>
      </c>
      <c r="F24" s="14">
        <f t="shared" si="0"/>
        <v>63.93158155676748</v>
      </c>
    </row>
    <row r="25" spans="2:6" ht="102" customHeight="1">
      <c r="B25" s="12" t="s">
        <v>325</v>
      </c>
      <c r="C25" s="13" t="s">
        <v>321</v>
      </c>
      <c r="D25" s="14">
        <v>-1210.2</v>
      </c>
      <c r="E25" s="14">
        <v>-773.7</v>
      </c>
      <c r="F25" s="14">
        <f t="shared" si="0"/>
        <v>63.93158155676748</v>
      </c>
    </row>
    <row r="26" spans="2:6" ht="20.25" customHeight="1">
      <c r="B26" s="12" t="s">
        <v>14</v>
      </c>
      <c r="C26" s="13" t="s">
        <v>15</v>
      </c>
      <c r="D26" s="14">
        <f>SUM(D27,D35,D38,D40)</f>
        <v>165930</v>
      </c>
      <c r="E26" s="14">
        <f>SUM(E27,E35,E38,E40)</f>
        <v>136667.19999999998</v>
      </c>
      <c r="F26" s="14">
        <f t="shared" si="0"/>
        <v>82.36437051768817</v>
      </c>
    </row>
    <row r="27" spans="2:6" ht="39" customHeight="1">
      <c r="B27" s="12" t="s">
        <v>16</v>
      </c>
      <c r="C27" s="13" t="s">
        <v>17</v>
      </c>
      <c r="D27" s="14">
        <f>SUM(D28,D31,D34)</f>
        <v>123900</v>
      </c>
      <c r="E27" s="14">
        <f>SUM(E28,E31,E34)</f>
        <v>107278.6</v>
      </c>
      <c r="F27" s="14">
        <f t="shared" si="0"/>
        <v>86.58482647296208</v>
      </c>
    </row>
    <row r="28" spans="2:6" ht="39" customHeight="1">
      <c r="B28" s="12" t="s">
        <v>18</v>
      </c>
      <c r="C28" s="13" t="s">
        <v>19</v>
      </c>
      <c r="D28" s="14">
        <f>SUM(D29,D30)</f>
        <v>106400</v>
      </c>
      <c r="E28" s="14">
        <f>SUM(E29,E30)</f>
        <v>88709</v>
      </c>
      <c r="F28" s="14">
        <f t="shared" si="0"/>
        <v>83.37312030075188</v>
      </c>
    </row>
    <row r="29" spans="2:6" ht="39.75" customHeight="1">
      <c r="B29" s="12" t="s">
        <v>18</v>
      </c>
      <c r="C29" s="13" t="s">
        <v>20</v>
      </c>
      <c r="D29" s="14">
        <v>106400</v>
      </c>
      <c r="E29" s="14">
        <v>88709</v>
      </c>
      <c r="F29" s="14">
        <f t="shared" si="0"/>
        <v>83.37312030075188</v>
      </c>
    </row>
    <row r="30" spans="2:6" ht="54" customHeight="1">
      <c r="B30" s="12" t="s">
        <v>21</v>
      </c>
      <c r="C30" s="13" t="s">
        <v>22</v>
      </c>
      <c r="D30" s="14">
        <v>0</v>
      </c>
      <c r="E30" s="14">
        <v>0</v>
      </c>
      <c r="F30" s="14">
        <v>0</v>
      </c>
    </row>
    <row r="31" spans="2:6" ht="39.75" customHeight="1">
      <c r="B31" s="12" t="s">
        <v>23</v>
      </c>
      <c r="C31" s="13" t="s">
        <v>24</v>
      </c>
      <c r="D31" s="14">
        <f>SUM(D32,D33)</f>
        <v>17500</v>
      </c>
      <c r="E31" s="14">
        <f>SUM(E32,E33)</f>
        <v>18590.6</v>
      </c>
      <c r="F31" s="14">
        <f t="shared" si="0"/>
        <v>106.232</v>
      </c>
    </row>
    <row r="32" spans="2:6" ht="71.25" customHeight="1">
      <c r="B32" s="16" t="s">
        <v>256</v>
      </c>
      <c r="C32" s="13" t="s">
        <v>25</v>
      </c>
      <c r="D32" s="14">
        <v>17500</v>
      </c>
      <c r="E32" s="14">
        <v>18590.6</v>
      </c>
      <c r="F32" s="14">
        <f t="shared" si="0"/>
        <v>106.232</v>
      </c>
    </row>
    <row r="33" spans="2:6" ht="58.5" customHeight="1">
      <c r="B33" s="12" t="s">
        <v>26</v>
      </c>
      <c r="C33" s="13" t="s">
        <v>27</v>
      </c>
      <c r="D33" s="14">
        <v>0</v>
      </c>
      <c r="E33" s="14">
        <v>0</v>
      </c>
      <c r="F33" s="14">
        <v>0</v>
      </c>
    </row>
    <row r="34" spans="2:6" ht="34.5" customHeight="1">
      <c r="B34" s="12" t="s">
        <v>233</v>
      </c>
      <c r="C34" s="13" t="s">
        <v>28</v>
      </c>
      <c r="D34" s="14">
        <v>0</v>
      </c>
      <c r="E34" s="14">
        <v>-21</v>
      </c>
      <c r="F34" s="14">
        <v>0</v>
      </c>
    </row>
    <row r="35" spans="2:6" ht="35.25" customHeight="1">
      <c r="B35" s="12" t="s">
        <v>29</v>
      </c>
      <c r="C35" s="13" t="s">
        <v>30</v>
      </c>
      <c r="D35" s="14">
        <f>SUM(D36,D37)</f>
        <v>31000</v>
      </c>
      <c r="E35" s="14">
        <f>SUM(E36,E37)</f>
        <v>24574.699999999997</v>
      </c>
      <c r="F35" s="14">
        <f t="shared" si="0"/>
        <v>79.2732258064516</v>
      </c>
    </row>
    <row r="36" spans="2:6" ht="30.75" customHeight="1">
      <c r="B36" s="12" t="s">
        <v>29</v>
      </c>
      <c r="C36" s="13" t="s">
        <v>31</v>
      </c>
      <c r="D36" s="14">
        <v>31000</v>
      </c>
      <c r="E36" s="14">
        <v>24574.6</v>
      </c>
      <c r="F36" s="14">
        <f t="shared" si="0"/>
        <v>79.27290322580644</v>
      </c>
    </row>
    <row r="37" spans="2:6" ht="49.5" customHeight="1">
      <c r="B37" s="12" t="s">
        <v>32</v>
      </c>
      <c r="C37" s="13" t="s">
        <v>33</v>
      </c>
      <c r="D37" s="14">
        <v>0</v>
      </c>
      <c r="E37" s="14">
        <v>0.1</v>
      </c>
      <c r="F37" s="14">
        <v>0</v>
      </c>
    </row>
    <row r="38" spans="2:6" ht="25.5" customHeight="1">
      <c r="B38" s="12" t="s">
        <v>34</v>
      </c>
      <c r="C38" s="13" t="s">
        <v>35</v>
      </c>
      <c r="D38" s="14">
        <f>SUM(D39)</f>
        <v>30</v>
      </c>
      <c r="E38" s="14">
        <f>SUM(E39)</f>
        <v>31</v>
      </c>
      <c r="F38" s="14">
        <f t="shared" si="0"/>
        <v>103.33333333333334</v>
      </c>
    </row>
    <row r="39" spans="2:6" ht="28.5" customHeight="1">
      <c r="B39" s="12" t="s">
        <v>34</v>
      </c>
      <c r="C39" s="13" t="s">
        <v>36</v>
      </c>
      <c r="D39" s="14">
        <v>30</v>
      </c>
      <c r="E39" s="14">
        <v>31</v>
      </c>
      <c r="F39" s="14">
        <f t="shared" si="0"/>
        <v>103.33333333333334</v>
      </c>
    </row>
    <row r="40" spans="2:6" ht="41.25" customHeight="1">
      <c r="B40" s="12" t="s">
        <v>164</v>
      </c>
      <c r="C40" s="13" t="s">
        <v>165</v>
      </c>
      <c r="D40" s="14">
        <f>SUM(D41)</f>
        <v>11000</v>
      </c>
      <c r="E40" s="14">
        <f>SUM(E41)</f>
        <v>4782.9</v>
      </c>
      <c r="F40" s="14">
        <f t="shared" si="0"/>
        <v>43.48090909090909</v>
      </c>
    </row>
    <row r="41" spans="2:6" ht="49.5" customHeight="1">
      <c r="B41" s="12" t="s">
        <v>166</v>
      </c>
      <c r="C41" s="13" t="s">
        <v>167</v>
      </c>
      <c r="D41" s="14">
        <v>11000</v>
      </c>
      <c r="E41" s="14">
        <v>4782.9</v>
      </c>
      <c r="F41" s="14">
        <f t="shared" si="0"/>
        <v>43.48090909090909</v>
      </c>
    </row>
    <row r="42" spans="2:6" ht="21" customHeight="1">
      <c r="B42" s="12" t="s">
        <v>37</v>
      </c>
      <c r="C42" s="13" t="s">
        <v>38</v>
      </c>
      <c r="D42" s="14">
        <f>SUM(D43,D45)</f>
        <v>51935</v>
      </c>
      <c r="E42" s="14">
        <f>SUM(E43,E45)</f>
        <v>44232.600000000006</v>
      </c>
      <c r="F42" s="14">
        <f t="shared" si="0"/>
        <v>85.16915374987967</v>
      </c>
    </row>
    <row r="43" spans="2:6" ht="27.75" customHeight="1">
      <c r="B43" s="12" t="s">
        <v>39</v>
      </c>
      <c r="C43" s="13" t="s">
        <v>40</v>
      </c>
      <c r="D43" s="14">
        <f>SUM(D44)</f>
        <v>14000</v>
      </c>
      <c r="E43" s="14">
        <f>SUM(E44)</f>
        <v>10338.8</v>
      </c>
      <c r="F43" s="14">
        <f t="shared" si="0"/>
        <v>73.84857142857142</v>
      </c>
    </row>
    <row r="44" spans="2:6" ht="51" customHeight="1">
      <c r="B44" s="12" t="s">
        <v>41</v>
      </c>
      <c r="C44" s="13" t="s">
        <v>42</v>
      </c>
      <c r="D44" s="14">
        <v>14000</v>
      </c>
      <c r="E44" s="14">
        <v>10338.8</v>
      </c>
      <c r="F44" s="14">
        <f t="shared" si="0"/>
        <v>73.84857142857142</v>
      </c>
    </row>
    <row r="45" spans="2:6" ht="19.5" customHeight="1">
      <c r="B45" s="12" t="s">
        <v>43</v>
      </c>
      <c r="C45" s="13" t="s">
        <v>44</v>
      </c>
      <c r="D45" s="14">
        <f>SUM(D46,D48)</f>
        <v>37935</v>
      </c>
      <c r="E45" s="14">
        <f>SUM(E46,E48)</f>
        <v>33893.8</v>
      </c>
      <c r="F45" s="14">
        <f t="shared" si="0"/>
        <v>89.34704099116911</v>
      </c>
    </row>
    <row r="46" spans="2:6" ht="34.5" customHeight="1">
      <c r="B46" s="12" t="s">
        <v>214</v>
      </c>
      <c r="C46" s="13" t="s">
        <v>215</v>
      </c>
      <c r="D46" s="14">
        <f>SUM(D47)</f>
        <v>35500</v>
      </c>
      <c r="E46" s="14">
        <f>SUM(E47)</f>
        <v>32504.9</v>
      </c>
      <c r="F46" s="14">
        <f t="shared" si="0"/>
        <v>91.56309859154929</v>
      </c>
    </row>
    <row r="47" spans="2:6" ht="52.5" customHeight="1">
      <c r="B47" s="12" t="s">
        <v>219</v>
      </c>
      <c r="C47" s="13" t="s">
        <v>216</v>
      </c>
      <c r="D47" s="14">
        <v>35500</v>
      </c>
      <c r="E47" s="14">
        <v>32504.9</v>
      </c>
      <c r="F47" s="14">
        <f t="shared" si="0"/>
        <v>91.56309859154929</v>
      </c>
    </row>
    <row r="48" spans="2:6" ht="39" customHeight="1">
      <c r="B48" s="12" t="s">
        <v>217</v>
      </c>
      <c r="C48" s="13" t="s">
        <v>218</v>
      </c>
      <c r="D48" s="14">
        <f>SUM(D49)</f>
        <v>2435</v>
      </c>
      <c r="E48" s="14">
        <f>SUM(E49)</f>
        <v>1388.9</v>
      </c>
      <c r="F48" s="14">
        <f t="shared" si="0"/>
        <v>57.03901437371663</v>
      </c>
    </row>
    <row r="49" spans="2:6" ht="54" customHeight="1">
      <c r="B49" s="12" t="s">
        <v>220</v>
      </c>
      <c r="C49" s="13" t="s">
        <v>221</v>
      </c>
      <c r="D49" s="14">
        <v>2435</v>
      </c>
      <c r="E49" s="14">
        <v>1388.9</v>
      </c>
      <c r="F49" s="14">
        <f t="shared" si="0"/>
        <v>57.03901437371663</v>
      </c>
    </row>
    <row r="50" spans="2:6" ht="18.75" customHeight="1">
      <c r="B50" s="12" t="s">
        <v>45</v>
      </c>
      <c r="C50" s="13" t="s">
        <v>46</v>
      </c>
      <c r="D50" s="14">
        <f>SUM(D51,D53)</f>
        <v>9079</v>
      </c>
      <c r="E50" s="14">
        <f>SUM(E51,E53)</f>
        <v>6809.900000000001</v>
      </c>
      <c r="F50" s="14">
        <f t="shared" si="0"/>
        <v>75.00715937878621</v>
      </c>
    </row>
    <row r="51" spans="2:6" ht="37.5" customHeight="1">
      <c r="B51" s="12" t="s">
        <v>47</v>
      </c>
      <c r="C51" s="13" t="s">
        <v>48</v>
      </c>
      <c r="D51" s="14">
        <f>SUM(D52)</f>
        <v>9000</v>
      </c>
      <c r="E51" s="14">
        <f>SUM(E52)</f>
        <v>6777.3</v>
      </c>
      <c r="F51" s="14">
        <f t="shared" si="0"/>
        <v>75.30333333333333</v>
      </c>
    </row>
    <row r="52" spans="2:6" ht="50.25" customHeight="1">
      <c r="B52" s="12" t="s">
        <v>151</v>
      </c>
      <c r="C52" s="13" t="s">
        <v>49</v>
      </c>
      <c r="D52" s="14">
        <v>9000</v>
      </c>
      <c r="E52" s="14">
        <v>6777.3</v>
      </c>
      <c r="F52" s="14">
        <f t="shared" si="0"/>
        <v>75.30333333333333</v>
      </c>
    </row>
    <row r="53" spans="2:6" ht="39.75" customHeight="1">
      <c r="B53" s="12" t="s">
        <v>50</v>
      </c>
      <c r="C53" s="13" t="s">
        <v>51</v>
      </c>
      <c r="D53" s="14">
        <f>D54+D55</f>
        <v>79</v>
      </c>
      <c r="E53" s="14">
        <f>E54+E55</f>
        <v>32.6</v>
      </c>
      <c r="F53" s="14">
        <f t="shared" si="0"/>
        <v>41.26582278481013</v>
      </c>
    </row>
    <row r="54" spans="2:6" ht="36.75" customHeight="1">
      <c r="B54" s="12" t="s">
        <v>156</v>
      </c>
      <c r="C54" s="13" t="s">
        <v>155</v>
      </c>
      <c r="D54" s="14">
        <v>15</v>
      </c>
      <c r="E54" s="14">
        <v>15</v>
      </c>
      <c r="F54" s="14">
        <f t="shared" si="0"/>
        <v>100</v>
      </c>
    </row>
    <row r="55" spans="2:6" ht="63" customHeight="1">
      <c r="B55" s="12" t="s">
        <v>206</v>
      </c>
      <c r="C55" s="13" t="s">
        <v>191</v>
      </c>
      <c r="D55" s="14">
        <f>SUM(D56)</f>
        <v>64</v>
      </c>
      <c r="E55" s="14">
        <f>SUM(E56)</f>
        <v>17.6</v>
      </c>
      <c r="F55" s="14">
        <f t="shared" si="0"/>
        <v>27.500000000000004</v>
      </c>
    </row>
    <row r="56" spans="2:6" ht="86.25" customHeight="1">
      <c r="B56" s="12" t="s">
        <v>205</v>
      </c>
      <c r="C56" s="13" t="s">
        <v>192</v>
      </c>
      <c r="D56" s="14">
        <v>64</v>
      </c>
      <c r="E56" s="14">
        <v>17.6</v>
      </c>
      <c r="F56" s="14">
        <f t="shared" si="0"/>
        <v>27.500000000000004</v>
      </c>
    </row>
    <row r="57" spans="2:6" ht="45" customHeight="1">
      <c r="B57" s="12" t="s">
        <v>52</v>
      </c>
      <c r="C57" s="13" t="s">
        <v>53</v>
      </c>
      <c r="D57" s="14">
        <f>SUM(D58,D60,D69)</f>
        <v>159539.1</v>
      </c>
      <c r="E57" s="14">
        <f>SUM(E58,E60,E69)</f>
        <v>114544</v>
      </c>
      <c r="F57" s="14">
        <f t="shared" si="0"/>
        <v>71.79681971378803</v>
      </c>
    </row>
    <row r="58" spans="2:6" ht="70.5" customHeight="1">
      <c r="B58" s="12" t="s">
        <v>281</v>
      </c>
      <c r="C58" s="13" t="s">
        <v>279</v>
      </c>
      <c r="D58" s="14">
        <f>SUM(D59)</f>
        <v>906.1</v>
      </c>
      <c r="E58" s="14">
        <f>SUM(E59)</f>
        <v>1231.8</v>
      </c>
      <c r="F58" s="14">
        <f t="shared" si="0"/>
        <v>135.9452599050877</v>
      </c>
    </row>
    <row r="59" spans="2:6" ht="57" customHeight="1">
      <c r="B59" s="12" t="s">
        <v>282</v>
      </c>
      <c r="C59" s="13" t="s">
        <v>280</v>
      </c>
      <c r="D59" s="14">
        <v>906.1</v>
      </c>
      <c r="E59" s="14">
        <v>1231.8</v>
      </c>
      <c r="F59" s="14">
        <f t="shared" si="0"/>
        <v>135.9452599050877</v>
      </c>
    </row>
    <row r="60" spans="2:6" ht="85.5" customHeight="1">
      <c r="B60" s="12" t="s">
        <v>54</v>
      </c>
      <c r="C60" s="13" t="s">
        <v>55</v>
      </c>
      <c r="D60" s="14">
        <f>SUM(D61,D63,D65,D67)</f>
        <v>156943</v>
      </c>
      <c r="E60" s="14">
        <f>SUM(E61,E63,E65,E67,)</f>
        <v>110073</v>
      </c>
      <c r="F60" s="14">
        <f t="shared" si="0"/>
        <v>70.13565434584531</v>
      </c>
    </row>
    <row r="61" spans="2:6" ht="69" customHeight="1">
      <c r="B61" s="12" t="s">
        <v>56</v>
      </c>
      <c r="C61" s="13" t="s">
        <v>57</v>
      </c>
      <c r="D61" s="14">
        <f>SUM(D62)</f>
        <v>126620</v>
      </c>
      <c r="E61" s="14">
        <f>SUM(E62)</f>
        <v>73275.4</v>
      </c>
      <c r="F61" s="14">
        <f t="shared" si="0"/>
        <v>57.87032064444795</v>
      </c>
    </row>
    <row r="62" spans="2:6" ht="78.75" customHeight="1">
      <c r="B62" s="12" t="s">
        <v>58</v>
      </c>
      <c r="C62" s="13" t="s">
        <v>59</v>
      </c>
      <c r="D62" s="14">
        <v>126620</v>
      </c>
      <c r="E62" s="14">
        <v>73275.4</v>
      </c>
      <c r="F62" s="14">
        <f t="shared" si="0"/>
        <v>57.87032064444795</v>
      </c>
    </row>
    <row r="63" spans="2:6" ht="81" customHeight="1">
      <c r="B63" s="12" t="s">
        <v>60</v>
      </c>
      <c r="C63" s="13" t="s">
        <v>61</v>
      </c>
      <c r="D63" s="14">
        <f>SUM(D64)</f>
        <v>853</v>
      </c>
      <c r="E63" s="14">
        <f>SUM(E64)</f>
        <v>745.2</v>
      </c>
      <c r="F63" s="14">
        <f t="shared" si="0"/>
        <v>87.36225087924971</v>
      </c>
    </row>
    <row r="64" spans="2:6" ht="71.25" customHeight="1">
      <c r="B64" s="12" t="s">
        <v>62</v>
      </c>
      <c r="C64" s="13" t="s">
        <v>63</v>
      </c>
      <c r="D64" s="14">
        <v>853</v>
      </c>
      <c r="E64" s="14">
        <v>745.2</v>
      </c>
      <c r="F64" s="14">
        <f t="shared" si="0"/>
        <v>87.36225087924971</v>
      </c>
    </row>
    <row r="65" spans="2:6" ht="86.25" customHeight="1">
      <c r="B65" s="12" t="s">
        <v>64</v>
      </c>
      <c r="C65" s="13" t="s">
        <v>65</v>
      </c>
      <c r="D65" s="14">
        <f>SUM(D66)</f>
        <v>288</v>
      </c>
      <c r="E65" s="14">
        <f>SUM(E66)</f>
        <v>342.1</v>
      </c>
      <c r="F65" s="14">
        <f t="shared" si="0"/>
        <v>118.78472222222223</v>
      </c>
    </row>
    <row r="66" spans="2:6" ht="66" customHeight="1">
      <c r="B66" s="12" t="s">
        <v>66</v>
      </c>
      <c r="C66" s="13" t="s">
        <v>67</v>
      </c>
      <c r="D66" s="14">
        <v>288</v>
      </c>
      <c r="E66" s="14">
        <v>342.1</v>
      </c>
      <c r="F66" s="14">
        <f t="shared" si="0"/>
        <v>118.78472222222223</v>
      </c>
    </row>
    <row r="67" spans="2:6" ht="44.25" customHeight="1">
      <c r="B67" s="12" t="s">
        <v>170</v>
      </c>
      <c r="C67" s="13" t="s">
        <v>168</v>
      </c>
      <c r="D67" s="14">
        <f>SUM(D68)</f>
        <v>29182</v>
      </c>
      <c r="E67" s="14">
        <f>SUM(E68)</f>
        <v>35710.3</v>
      </c>
      <c r="F67" s="14">
        <f t="shared" si="0"/>
        <v>122.37098211226099</v>
      </c>
    </row>
    <row r="68" spans="2:6" ht="48.75" customHeight="1">
      <c r="B68" s="12" t="s">
        <v>171</v>
      </c>
      <c r="C68" s="13" t="s">
        <v>169</v>
      </c>
      <c r="D68" s="14">
        <v>29182</v>
      </c>
      <c r="E68" s="14">
        <v>35710.3</v>
      </c>
      <c r="F68" s="14">
        <f t="shared" si="0"/>
        <v>122.37098211226099</v>
      </c>
    </row>
    <row r="69" spans="2:6" ht="79.5" customHeight="1">
      <c r="B69" s="12" t="s">
        <v>213</v>
      </c>
      <c r="C69" s="13" t="s">
        <v>181</v>
      </c>
      <c r="D69" s="14">
        <f>SUM(D70)</f>
        <v>1690</v>
      </c>
      <c r="E69" s="14">
        <f>SUM(E70)</f>
        <v>3239.2</v>
      </c>
      <c r="F69" s="14">
        <f>SUM(E69/D69)*100</f>
        <v>191.66863905325442</v>
      </c>
    </row>
    <row r="70" spans="2:6" ht="81.75" customHeight="1">
      <c r="B70" s="12" t="s">
        <v>212</v>
      </c>
      <c r="C70" s="13" t="s">
        <v>180</v>
      </c>
      <c r="D70" s="14">
        <f>SUM(D71)</f>
        <v>1690</v>
      </c>
      <c r="E70" s="14">
        <f>SUM(E71)</f>
        <v>3239.2</v>
      </c>
      <c r="F70" s="14">
        <f>SUM(E70/D70)*100</f>
        <v>191.66863905325442</v>
      </c>
    </row>
    <row r="71" spans="2:6" ht="81.75" customHeight="1">
      <c r="B71" s="12" t="s">
        <v>182</v>
      </c>
      <c r="C71" s="13" t="s">
        <v>179</v>
      </c>
      <c r="D71" s="14">
        <v>1690</v>
      </c>
      <c r="E71" s="14">
        <v>3239.2</v>
      </c>
      <c r="F71" s="14">
        <f>SUM(E71/D71)*100</f>
        <v>191.66863905325442</v>
      </c>
    </row>
    <row r="72" spans="2:6" ht="15.75">
      <c r="B72" s="12" t="s">
        <v>68</v>
      </c>
      <c r="C72" s="13" t="s">
        <v>69</v>
      </c>
      <c r="D72" s="14">
        <f>SUM(D73)</f>
        <v>8428</v>
      </c>
      <c r="E72" s="14">
        <f>SUM(E73)</f>
        <v>6484.7</v>
      </c>
      <c r="F72" s="14">
        <f aca="true" t="shared" si="1" ref="F72:F85">SUM(E72/D72)*100</f>
        <v>76.94233507356431</v>
      </c>
    </row>
    <row r="73" spans="2:6" ht="15.75">
      <c r="B73" s="12" t="s">
        <v>70</v>
      </c>
      <c r="C73" s="13" t="s">
        <v>71</v>
      </c>
      <c r="D73" s="14">
        <f>SUM(D74,D75,D76,D79)</f>
        <v>8428</v>
      </c>
      <c r="E73" s="14">
        <f>SUM(E74,E75,E76,E79)</f>
        <v>6484.7</v>
      </c>
      <c r="F73" s="14">
        <f t="shared" si="1"/>
        <v>76.94233507356431</v>
      </c>
    </row>
    <row r="74" spans="2:6" ht="36" customHeight="1">
      <c r="B74" s="12" t="s">
        <v>72</v>
      </c>
      <c r="C74" s="13" t="s">
        <v>73</v>
      </c>
      <c r="D74" s="14">
        <v>189</v>
      </c>
      <c r="E74" s="14">
        <v>826.7</v>
      </c>
      <c r="F74" s="14">
        <f t="shared" si="1"/>
        <v>437.40740740740745</v>
      </c>
    </row>
    <row r="75" spans="2:6" ht="15.75">
      <c r="B75" s="12" t="s">
        <v>74</v>
      </c>
      <c r="C75" s="13" t="s">
        <v>75</v>
      </c>
      <c r="D75" s="14">
        <v>6014</v>
      </c>
      <c r="E75" s="14">
        <v>4673.4</v>
      </c>
      <c r="F75" s="14">
        <f t="shared" si="1"/>
        <v>77.7086797472564</v>
      </c>
    </row>
    <row r="76" spans="2:6" ht="20.25" customHeight="1">
      <c r="B76" s="17" t="s">
        <v>76</v>
      </c>
      <c r="C76" s="13" t="s">
        <v>77</v>
      </c>
      <c r="D76" s="14">
        <f>SUM(D77:D78)</f>
        <v>2225</v>
      </c>
      <c r="E76" s="14">
        <f>SUM(E77:E78)</f>
        <v>978.8</v>
      </c>
      <c r="F76" s="14">
        <f t="shared" si="1"/>
        <v>43.99101123595505</v>
      </c>
    </row>
    <row r="77" spans="2:6" ht="20.25" customHeight="1">
      <c r="B77" s="17" t="s">
        <v>328</v>
      </c>
      <c r="C77" s="13" t="s">
        <v>326</v>
      </c>
      <c r="D77" s="14">
        <v>971</v>
      </c>
      <c r="E77" s="14">
        <v>810.1</v>
      </c>
      <c r="F77" s="14">
        <f t="shared" si="1"/>
        <v>83.42945417095777</v>
      </c>
    </row>
    <row r="78" spans="2:6" ht="20.25" customHeight="1">
      <c r="B78" s="17" t="s">
        <v>329</v>
      </c>
      <c r="C78" s="13" t="s">
        <v>327</v>
      </c>
      <c r="D78" s="14">
        <v>1254</v>
      </c>
      <c r="E78" s="14">
        <v>168.7</v>
      </c>
      <c r="F78" s="14">
        <f t="shared" si="1"/>
        <v>13.452950558213717</v>
      </c>
    </row>
    <row r="79" spans="2:6" ht="46.5" customHeight="1">
      <c r="B79" s="12" t="s">
        <v>264</v>
      </c>
      <c r="C79" s="13" t="s">
        <v>263</v>
      </c>
      <c r="D79" s="14">
        <v>0</v>
      </c>
      <c r="E79" s="14">
        <v>5.8</v>
      </c>
      <c r="F79" s="14">
        <v>0</v>
      </c>
    </row>
    <row r="80" spans="2:6" ht="31.5">
      <c r="B80" s="12" t="s">
        <v>284</v>
      </c>
      <c r="C80" s="13" t="s">
        <v>78</v>
      </c>
      <c r="D80" s="14">
        <f>SUM(D86,D81)</f>
        <v>230</v>
      </c>
      <c r="E80" s="14">
        <f>SUM(E81,E86)</f>
        <v>1461.3</v>
      </c>
      <c r="F80" s="14">
        <f t="shared" si="1"/>
        <v>635.3478260869565</v>
      </c>
    </row>
    <row r="81" spans="2:6" ht="15.75">
      <c r="B81" s="12" t="s">
        <v>186</v>
      </c>
      <c r="C81" s="13" t="s">
        <v>187</v>
      </c>
      <c r="D81" s="14">
        <f>SUM(D84+D82)</f>
        <v>80</v>
      </c>
      <c r="E81" s="14">
        <f>SUM(E84+E82)</f>
        <v>223.2</v>
      </c>
      <c r="F81" s="14">
        <f t="shared" si="1"/>
        <v>279</v>
      </c>
    </row>
    <row r="82" spans="2:6" ht="15.75">
      <c r="B82" s="12" t="s">
        <v>235</v>
      </c>
      <c r="C82" s="13" t="s">
        <v>236</v>
      </c>
      <c r="D82" s="14">
        <f>SUM(D83)</f>
        <v>30</v>
      </c>
      <c r="E82" s="14">
        <f>SUM(E83)</f>
        <v>69</v>
      </c>
      <c r="F82" s="14">
        <f t="shared" si="1"/>
        <v>229.99999999999997</v>
      </c>
    </row>
    <row r="83" spans="2:6" ht="48.75" customHeight="1">
      <c r="B83" s="12" t="s">
        <v>237</v>
      </c>
      <c r="C83" s="13" t="s">
        <v>238</v>
      </c>
      <c r="D83" s="14">
        <v>30</v>
      </c>
      <c r="E83" s="14">
        <v>69</v>
      </c>
      <c r="F83" s="14">
        <f t="shared" si="1"/>
        <v>229.99999999999997</v>
      </c>
    </row>
    <row r="84" spans="2:6" ht="15.75">
      <c r="B84" s="12" t="s">
        <v>183</v>
      </c>
      <c r="C84" s="13" t="s">
        <v>185</v>
      </c>
      <c r="D84" s="14">
        <f>SUM(D85)</f>
        <v>50</v>
      </c>
      <c r="E84" s="14">
        <f>SUM(E85)</f>
        <v>154.2</v>
      </c>
      <c r="F84" s="14">
        <f t="shared" si="1"/>
        <v>308.4</v>
      </c>
    </row>
    <row r="85" spans="2:6" ht="34.5" customHeight="1">
      <c r="B85" s="12" t="s">
        <v>188</v>
      </c>
      <c r="C85" s="13" t="s">
        <v>184</v>
      </c>
      <c r="D85" s="14">
        <v>50</v>
      </c>
      <c r="E85" s="14">
        <v>154.2</v>
      </c>
      <c r="F85" s="14">
        <f t="shared" si="1"/>
        <v>308.4</v>
      </c>
    </row>
    <row r="86" spans="2:6" ht="20.25" customHeight="1">
      <c r="B86" s="12" t="s">
        <v>79</v>
      </c>
      <c r="C86" s="13" t="s">
        <v>80</v>
      </c>
      <c r="D86" s="14">
        <f>SUM(D89+D87)</f>
        <v>150</v>
      </c>
      <c r="E86" s="14">
        <f>SUM(E89+E87)</f>
        <v>1238.1</v>
      </c>
      <c r="F86" s="14">
        <f aca="true" t="shared" si="2" ref="F86:F94">SUM(E86/D86)*100</f>
        <v>825.4</v>
      </c>
    </row>
    <row r="87" spans="2:6" ht="33" customHeight="1">
      <c r="B87" s="12" t="s">
        <v>332</v>
      </c>
      <c r="C87" s="13" t="s">
        <v>330</v>
      </c>
      <c r="D87" s="14">
        <f>SUM(D88)</f>
        <v>0</v>
      </c>
      <c r="E87" s="14">
        <f>SUM(E88)</f>
        <v>188.5</v>
      </c>
      <c r="F87" s="14">
        <v>0</v>
      </c>
    </row>
    <row r="88" spans="2:6" ht="36" customHeight="1">
      <c r="B88" s="12" t="s">
        <v>333</v>
      </c>
      <c r="C88" s="13" t="s">
        <v>331</v>
      </c>
      <c r="D88" s="14">
        <v>0</v>
      </c>
      <c r="E88" s="14">
        <v>188.5</v>
      </c>
      <c r="F88" s="14">
        <v>0</v>
      </c>
    </row>
    <row r="89" spans="2:6" ht="18" customHeight="1">
      <c r="B89" s="12" t="s">
        <v>81</v>
      </c>
      <c r="C89" s="13" t="s">
        <v>82</v>
      </c>
      <c r="D89" s="14">
        <f>SUM(D90)</f>
        <v>150</v>
      </c>
      <c r="E89" s="14">
        <f>SUM(E90)</f>
        <v>1049.6</v>
      </c>
      <c r="F89" s="14">
        <f t="shared" si="2"/>
        <v>699.7333333333332</v>
      </c>
    </row>
    <row r="90" spans="2:6" ht="21.75" customHeight="1">
      <c r="B90" s="12" t="s">
        <v>83</v>
      </c>
      <c r="C90" s="13" t="s">
        <v>84</v>
      </c>
      <c r="D90" s="14">
        <v>150</v>
      </c>
      <c r="E90" s="14">
        <v>1049.6</v>
      </c>
      <c r="F90" s="14">
        <f t="shared" si="2"/>
        <v>699.7333333333332</v>
      </c>
    </row>
    <row r="91" spans="2:6" ht="38.25" customHeight="1">
      <c r="B91" s="12" t="s">
        <v>85</v>
      </c>
      <c r="C91" s="13" t="s">
        <v>86</v>
      </c>
      <c r="D91" s="14">
        <f>SUM(D94,D92,D99,D104)</f>
        <v>120132</v>
      </c>
      <c r="E91" s="14">
        <f>SUM(E94,E92,E99,E104)</f>
        <v>36180.6</v>
      </c>
      <c r="F91" s="14">
        <f t="shared" si="2"/>
        <v>30.11737089201878</v>
      </c>
    </row>
    <row r="92" spans="2:6" ht="23.25" customHeight="1">
      <c r="B92" s="12" t="s">
        <v>87</v>
      </c>
      <c r="C92" s="13" t="s">
        <v>88</v>
      </c>
      <c r="D92" s="14">
        <f>SUM(D93)</f>
        <v>22285</v>
      </c>
      <c r="E92" s="14">
        <f>SUM(E93)</f>
        <v>23477.7</v>
      </c>
      <c r="F92" s="14">
        <f t="shared" si="2"/>
        <v>105.35203051379851</v>
      </c>
    </row>
    <row r="93" spans="2:6" ht="30.75" customHeight="1">
      <c r="B93" s="12" t="s">
        <v>89</v>
      </c>
      <c r="C93" s="13" t="s">
        <v>90</v>
      </c>
      <c r="D93" s="14">
        <v>22285</v>
      </c>
      <c r="E93" s="14">
        <v>23477.7</v>
      </c>
      <c r="F93" s="14">
        <f t="shared" si="2"/>
        <v>105.35203051379851</v>
      </c>
    </row>
    <row r="94" spans="2:6" ht="82.5" customHeight="1">
      <c r="B94" s="12" t="s">
        <v>222</v>
      </c>
      <c r="C94" s="13" t="s">
        <v>91</v>
      </c>
      <c r="D94" s="14">
        <f>SUM(D95+D97)</f>
        <v>85107</v>
      </c>
      <c r="E94" s="14">
        <f>SUM(E95+E97)</f>
        <v>838.5</v>
      </c>
      <c r="F94" s="14">
        <f t="shared" si="2"/>
        <v>0.9852303570799111</v>
      </c>
    </row>
    <row r="95" spans="2:6" ht="94.5" customHeight="1">
      <c r="B95" s="12" t="s">
        <v>228</v>
      </c>
      <c r="C95" s="13" t="s">
        <v>92</v>
      </c>
      <c r="D95" s="14">
        <f>SUM(D96)</f>
        <v>85107</v>
      </c>
      <c r="E95" s="14">
        <f>SUM(E96)</f>
        <v>826.5</v>
      </c>
      <c r="F95" s="14">
        <f>SUM(E95/D95)*100</f>
        <v>0.9711304593041701</v>
      </c>
    </row>
    <row r="96" spans="2:6" ht="99" customHeight="1">
      <c r="B96" s="12" t="s">
        <v>93</v>
      </c>
      <c r="C96" s="13" t="s">
        <v>94</v>
      </c>
      <c r="D96" s="14">
        <v>85107</v>
      </c>
      <c r="E96" s="14">
        <v>826.5</v>
      </c>
      <c r="F96" s="14">
        <f>SUM(E96/D96)*100</f>
        <v>0.9711304593041701</v>
      </c>
    </row>
    <row r="97" spans="2:6" ht="95.25" customHeight="1">
      <c r="B97" s="12" t="s">
        <v>158</v>
      </c>
      <c r="C97" s="13" t="s">
        <v>157</v>
      </c>
      <c r="D97" s="14">
        <f>SUM(D98)</f>
        <v>0</v>
      </c>
      <c r="E97" s="14">
        <f>SUM(E98)</f>
        <v>12</v>
      </c>
      <c r="F97" s="14">
        <v>0</v>
      </c>
    </row>
    <row r="98" spans="2:6" ht="96.75" customHeight="1">
      <c r="B98" s="12" t="s">
        <v>159</v>
      </c>
      <c r="C98" s="13" t="s">
        <v>172</v>
      </c>
      <c r="D98" s="14">
        <v>0</v>
      </c>
      <c r="E98" s="14">
        <v>12</v>
      </c>
      <c r="F98" s="14">
        <v>0</v>
      </c>
    </row>
    <row r="99" spans="2:6" ht="50.25" customHeight="1">
      <c r="B99" s="12" t="s">
        <v>223</v>
      </c>
      <c r="C99" s="13" t="s">
        <v>95</v>
      </c>
      <c r="D99" s="14">
        <f>SUM(D100,D102)</f>
        <v>12740</v>
      </c>
      <c r="E99" s="14">
        <f>SUM(E100,E102)</f>
        <v>11597</v>
      </c>
      <c r="F99" s="14">
        <f>SUM(E99/D99)*100</f>
        <v>91.02825745682888</v>
      </c>
    </row>
    <row r="100" spans="2:6" ht="39" customHeight="1">
      <c r="B100" s="12" t="s">
        <v>162</v>
      </c>
      <c r="C100" s="13" t="s">
        <v>96</v>
      </c>
      <c r="D100" s="14">
        <f>SUM(D101)</f>
        <v>12732</v>
      </c>
      <c r="E100" s="14">
        <f>SUM(E101)</f>
        <v>11509.8</v>
      </c>
      <c r="F100" s="14">
        <f>SUM(E100/D100)*100</f>
        <v>90.40056550424129</v>
      </c>
    </row>
    <row r="101" spans="2:6" ht="53.25" customHeight="1">
      <c r="B101" s="12" t="s">
        <v>163</v>
      </c>
      <c r="C101" s="13" t="s">
        <v>97</v>
      </c>
      <c r="D101" s="14">
        <v>12732</v>
      </c>
      <c r="E101" s="14">
        <v>11509.8</v>
      </c>
      <c r="F101" s="14">
        <f>SUM(E101/D101)*100</f>
        <v>90.40056550424129</v>
      </c>
    </row>
    <row r="102" spans="2:6" ht="53.25" customHeight="1">
      <c r="B102" s="12" t="s">
        <v>175</v>
      </c>
      <c r="C102" s="13" t="s">
        <v>173</v>
      </c>
      <c r="D102" s="14">
        <f>SUM(D103)</f>
        <v>8</v>
      </c>
      <c r="E102" s="14">
        <f>SUM(E103)</f>
        <v>87.2</v>
      </c>
      <c r="F102" s="14">
        <f>SUM(E102/D102)*100</f>
        <v>1090</v>
      </c>
    </row>
    <row r="103" spans="2:6" ht="53.25" customHeight="1">
      <c r="B103" s="12" t="s">
        <v>176</v>
      </c>
      <c r="C103" s="13" t="s">
        <v>174</v>
      </c>
      <c r="D103" s="14">
        <v>8</v>
      </c>
      <c r="E103" s="14">
        <v>87.2</v>
      </c>
      <c r="F103" s="14">
        <f>SUM(E103/D103)*100</f>
        <v>1090</v>
      </c>
    </row>
    <row r="104" spans="2:6" ht="70.5" customHeight="1">
      <c r="B104" s="12" t="s">
        <v>337</v>
      </c>
      <c r="C104" s="13" t="s">
        <v>334</v>
      </c>
      <c r="D104" s="14">
        <f>SUM(D105)</f>
        <v>0</v>
      </c>
      <c r="E104" s="14">
        <f>SUM(E105)</f>
        <v>267.4</v>
      </c>
      <c r="F104" s="14">
        <v>0</v>
      </c>
    </row>
    <row r="105" spans="2:6" ht="67.5" customHeight="1">
      <c r="B105" s="15" t="s">
        <v>338</v>
      </c>
      <c r="C105" s="13" t="s">
        <v>335</v>
      </c>
      <c r="D105" s="14">
        <f>SUM(D106)</f>
        <v>0</v>
      </c>
      <c r="E105" s="14">
        <f>SUM(E106)</f>
        <v>267.4</v>
      </c>
      <c r="F105" s="14">
        <v>0</v>
      </c>
    </row>
    <row r="106" spans="2:6" ht="81.75" customHeight="1">
      <c r="B106" s="15" t="s">
        <v>339</v>
      </c>
      <c r="C106" s="13" t="s">
        <v>336</v>
      </c>
      <c r="D106" s="14">
        <v>0</v>
      </c>
      <c r="E106" s="14">
        <v>267.4</v>
      </c>
      <c r="F106" s="14">
        <v>0</v>
      </c>
    </row>
    <row r="107" spans="2:6" ht="22.5" customHeight="1">
      <c r="B107" s="12" t="s">
        <v>98</v>
      </c>
      <c r="C107" s="13" t="s">
        <v>99</v>
      </c>
      <c r="D107" s="14">
        <f>SUM(D108,D111,D112,D114+D116,D120,D121,D125,D127,D129,D131,D132)</f>
        <v>8070.5</v>
      </c>
      <c r="E107" s="14">
        <f>SUM(E108,E111,E112,E114+E116,E120,E121,E125,E127,E129,E131,E132)</f>
        <v>9822</v>
      </c>
      <c r="F107" s="14">
        <f aca="true" t="shared" si="3" ref="F107:F113">SUM(E107/D107)*100</f>
        <v>121.70249674741342</v>
      </c>
    </row>
    <row r="108" spans="2:6" ht="33.75" customHeight="1">
      <c r="B108" s="12" t="s">
        <v>100</v>
      </c>
      <c r="C108" s="13" t="s">
        <v>101</v>
      </c>
      <c r="D108" s="14">
        <f>SUM(D109,D110)</f>
        <v>725</v>
      </c>
      <c r="E108" s="14">
        <f>SUM(E109,E110)</f>
        <v>325.6</v>
      </c>
      <c r="F108" s="14">
        <f t="shared" si="3"/>
        <v>44.910344827586215</v>
      </c>
    </row>
    <row r="109" spans="2:6" ht="78" customHeight="1">
      <c r="B109" s="18" t="s">
        <v>257</v>
      </c>
      <c r="C109" s="13" t="s">
        <v>102</v>
      </c>
      <c r="D109" s="14">
        <v>660</v>
      </c>
      <c r="E109" s="14">
        <v>271</v>
      </c>
      <c r="F109" s="14">
        <f t="shared" si="3"/>
        <v>41.060606060606055</v>
      </c>
    </row>
    <row r="110" spans="2:6" ht="62.25" customHeight="1">
      <c r="B110" s="12" t="s">
        <v>103</v>
      </c>
      <c r="C110" s="13" t="s">
        <v>104</v>
      </c>
      <c r="D110" s="14">
        <v>65</v>
      </c>
      <c r="E110" s="14">
        <v>54.6</v>
      </c>
      <c r="F110" s="14">
        <f t="shared" si="3"/>
        <v>84</v>
      </c>
    </row>
    <row r="111" spans="2:6" ht="66.75" customHeight="1">
      <c r="B111" s="12" t="s">
        <v>105</v>
      </c>
      <c r="C111" s="13" t="s">
        <v>106</v>
      </c>
      <c r="D111" s="14">
        <v>92</v>
      </c>
      <c r="E111" s="14">
        <v>131.5</v>
      </c>
      <c r="F111" s="14">
        <f t="shared" si="3"/>
        <v>142.93478260869566</v>
      </c>
    </row>
    <row r="112" spans="2:6" ht="63.75" customHeight="1">
      <c r="B112" s="12" t="s">
        <v>154</v>
      </c>
      <c r="C112" s="13" t="s">
        <v>153</v>
      </c>
      <c r="D112" s="14">
        <f>SUM(D113)</f>
        <v>430</v>
      </c>
      <c r="E112" s="14">
        <f>SUM(E113)</f>
        <v>715</v>
      </c>
      <c r="F112" s="14">
        <f t="shared" si="3"/>
        <v>166.27906976744185</v>
      </c>
    </row>
    <row r="113" spans="2:6" ht="55.5" customHeight="1">
      <c r="B113" s="12" t="s">
        <v>190</v>
      </c>
      <c r="C113" s="13" t="s">
        <v>189</v>
      </c>
      <c r="D113" s="14">
        <v>430</v>
      </c>
      <c r="E113" s="14">
        <v>715</v>
      </c>
      <c r="F113" s="14">
        <f t="shared" si="3"/>
        <v>166.27906976744185</v>
      </c>
    </row>
    <row r="114" spans="2:6" ht="39.75" customHeight="1" hidden="1">
      <c r="B114" s="12" t="s">
        <v>267</v>
      </c>
      <c r="C114" s="13" t="s">
        <v>266</v>
      </c>
      <c r="D114" s="14"/>
      <c r="E114" s="14"/>
      <c r="F114" s="14"/>
    </row>
    <row r="115" spans="2:6" ht="40.5" customHeight="1" hidden="1">
      <c r="B115" s="12" t="s">
        <v>268</v>
      </c>
      <c r="C115" s="13" t="s">
        <v>265</v>
      </c>
      <c r="D115" s="14"/>
      <c r="E115" s="14"/>
      <c r="F115" s="14"/>
    </row>
    <row r="116" spans="2:6" ht="108.75" customHeight="1">
      <c r="B116" s="12" t="s">
        <v>211</v>
      </c>
      <c r="C116" s="13" t="s">
        <v>107</v>
      </c>
      <c r="D116" s="14">
        <f>SUM(D117,D118,D119)</f>
        <v>300</v>
      </c>
      <c r="E116" s="14">
        <f>SUM(E117,E118,E119)</f>
        <v>804</v>
      </c>
      <c r="F116" s="14">
        <f>SUM(E116/D116)*100</f>
        <v>268</v>
      </c>
    </row>
    <row r="117" spans="2:6" ht="36" customHeight="1" hidden="1">
      <c r="B117" s="12" t="s">
        <v>240</v>
      </c>
      <c r="C117" s="13" t="s">
        <v>239</v>
      </c>
      <c r="D117" s="14"/>
      <c r="E117" s="14"/>
      <c r="F117" s="14">
        <v>0</v>
      </c>
    </row>
    <row r="118" spans="2:6" ht="34.5" customHeight="1" hidden="1">
      <c r="B118" s="19" t="s">
        <v>241</v>
      </c>
      <c r="C118" s="13" t="s">
        <v>242</v>
      </c>
      <c r="D118" s="14"/>
      <c r="E118" s="14"/>
      <c r="F118" s="14">
        <v>0</v>
      </c>
    </row>
    <row r="119" spans="2:6" ht="36.75" customHeight="1">
      <c r="B119" s="12" t="s">
        <v>108</v>
      </c>
      <c r="C119" s="13" t="s">
        <v>109</v>
      </c>
      <c r="D119" s="14">
        <v>300</v>
      </c>
      <c r="E119" s="14">
        <v>804</v>
      </c>
      <c r="F119" s="14">
        <f>SUM(E119/D119)*100</f>
        <v>268</v>
      </c>
    </row>
    <row r="120" spans="2:6" ht="56.25" customHeight="1">
      <c r="B120" s="12" t="s">
        <v>110</v>
      </c>
      <c r="C120" s="13" t="s">
        <v>111</v>
      </c>
      <c r="D120" s="14">
        <v>164</v>
      </c>
      <c r="E120" s="14">
        <v>113.6</v>
      </c>
      <c r="F120" s="14">
        <f>SUM(E120/D120)*100</f>
        <v>69.26829268292683</v>
      </c>
    </row>
    <row r="121" spans="2:6" ht="39" customHeight="1">
      <c r="B121" s="12" t="s">
        <v>112</v>
      </c>
      <c r="C121" s="13" t="s">
        <v>113</v>
      </c>
      <c r="D121" s="14">
        <f>SUM(D122,D124)</f>
        <v>600</v>
      </c>
      <c r="E121" s="14">
        <f>SUM(E122,E124,)</f>
        <v>544.5</v>
      </c>
      <c r="F121" s="14">
        <f>SUM(E121/D121)*100</f>
        <v>90.75</v>
      </c>
    </row>
    <row r="122" spans="2:6" ht="54" customHeight="1" hidden="1">
      <c r="B122" s="12" t="s">
        <v>114</v>
      </c>
      <c r="C122" s="13" t="s">
        <v>115</v>
      </c>
      <c r="D122" s="14">
        <f>SUM(D123)</f>
        <v>0</v>
      </c>
      <c r="E122" s="14">
        <f>SUM(E123)</f>
        <v>0</v>
      </c>
      <c r="F122" s="14">
        <v>0</v>
      </c>
    </row>
    <row r="123" spans="2:6" ht="51.75" customHeight="1" hidden="1">
      <c r="B123" s="12" t="s">
        <v>116</v>
      </c>
      <c r="C123" s="13" t="s">
        <v>117</v>
      </c>
      <c r="D123" s="14">
        <v>0</v>
      </c>
      <c r="E123" s="14">
        <v>0</v>
      </c>
      <c r="F123" s="14">
        <v>0</v>
      </c>
    </row>
    <row r="124" spans="2:6" ht="36.75" customHeight="1">
      <c r="B124" s="12" t="s">
        <v>118</v>
      </c>
      <c r="C124" s="13" t="s">
        <v>119</v>
      </c>
      <c r="D124" s="14">
        <v>600</v>
      </c>
      <c r="E124" s="14">
        <v>544.5</v>
      </c>
      <c r="F124" s="14">
        <f aca="true" t="shared" si="4" ref="F124:F133">SUM(E124/D124)*100</f>
        <v>90.75</v>
      </c>
    </row>
    <row r="125" spans="2:6" ht="51.75" customHeight="1">
      <c r="B125" s="12" t="s">
        <v>343</v>
      </c>
      <c r="C125" s="13" t="s">
        <v>342</v>
      </c>
      <c r="D125" s="14">
        <f>SUM(D126)</f>
        <v>0</v>
      </c>
      <c r="E125" s="14">
        <f>SUM(E126)</f>
        <v>12</v>
      </c>
      <c r="F125" s="14">
        <v>0</v>
      </c>
    </row>
    <row r="126" spans="2:6" ht="51.75" customHeight="1">
      <c r="B126" s="12" t="s">
        <v>341</v>
      </c>
      <c r="C126" s="13" t="s">
        <v>340</v>
      </c>
      <c r="D126" s="14">
        <v>0</v>
      </c>
      <c r="E126" s="14">
        <v>12</v>
      </c>
      <c r="F126" s="14">
        <v>0</v>
      </c>
    </row>
    <row r="127" spans="2:6" ht="69.75" customHeight="1">
      <c r="B127" s="12" t="s">
        <v>271</v>
      </c>
      <c r="C127" s="13" t="s">
        <v>269</v>
      </c>
      <c r="D127" s="14">
        <f>SUM(D128)</f>
        <v>0</v>
      </c>
      <c r="E127" s="14">
        <f>SUM(E128)</f>
        <v>140</v>
      </c>
      <c r="F127" s="14">
        <v>0</v>
      </c>
    </row>
    <row r="128" spans="2:6" ht="78" customHeight="1">
      <c r="B128" s="16" t="s">
        <v>272</v>
      </c>
      <c r="C128" s="13" t="s">
        <v>270</v>
      </c>
      <c r="D128" s="14">
        <v>0</v>
      </c>
      <c r="E128" s="14">
        <v>140</v>
      </c>
      <c r="F128" s="14">
        <v>0</v>
      </c>
    </row>
    <row r="129" spans="2:6" ht="54.75" customHeight="1">
      <c r="B129" s="12" t="s">
        <v>224</v>
      </c>
      <c r="C129" s="13" t="s">
        <v>225</v>
      </c>
      <c r="D129" s="14">
        <f>SUM(D130)</f>
        <v>750</v>
      </c>
      <c r="E129" s="14">
        <f>SUM(E130)</f>
        <v>927.4</v>
      </c>
      <c r="F129" s="14">
        <f t="shared" si="4"/>
        <v>123.65333333333332</v>
      </c>
    </row>
    <row r="130" spans="2:6" ht="65.25" customHeight="1">
      <c r="B130" s="12" t="s">
        <v>226</v>
      </c>
      <c r="C130" s="13" t="s">
        <v>227</v>
      </c>
      <c r="D130" s="14">
        <v>750</v>
      </c>
      <c r="E130" s="14">
        <v>927.4</v>
      </c>
      <c r="F130" s="14">
        <f t="shared" si="4"/>
        <v>123.65333333333332</v>
      </c>
    </row>
    <row r="131" spans="2:6" ht="66.75" customHeight="1">
      <c r="B131" s="12" t="s">
        <v>120</v>
      </c>
      <c r="C131" s="13" t="s">
        <v>121</v>
      </c>
      <c r="D131" s="14">
        <v>1620</v>
      </c>
      <c r="E131" s="14">
        <v>1268.2</v>
      </c>
      <c r="F131" s="14">
        <f t="shared" si="4"/>
        <v>78.28395061728395</v>
      </c>
    </row>
    <row r="132" spans="2:6" ht="35.25" customHeight="1">
      <c r="B132" s="12" t="s">
        <v>122</v>
      </c>
      <c r="C132" s="13" t="s">
        <v>123</v>
      </c>
      <c r="D132" s="14">
        <f>SUM(D133)</f>
        <v>3389.5</v>
      </c>
      <c r="E132" s="14">
        <f>SUM(E133)</f>
        <v>4840.2</v>
      </c>
      <c r="F132" s="14">
        <f t="shared" si="4"/>
        <v>142.7998229827408</v>
      </c>
    </row>
    <row r="133" spans="2:6" ht="37.5" customHeight="1">
      <c r="B133" s="12" t="s">
        <v>124</v>
      </c>
      <c r="C133" s="13" t="s">
        <v>125</v>
      </c>
      <c r="D133" s="14">
        <v>3389.5</v>
      </c>
      <c r="E133" s="14">
        <v>4840.2</v>
      </c>
      <c r="F133" s="14">
        <f t="shared" si="4"/>
        <v>142.7998229827408</v>
      </c>
    </row>
    <row r="134" spans="2:6" ht="15.75">
      <c r="B134" s="12" t="s">
        <v>126</v>
      </c>
      <c r="C134" s="13" t="s">
        <v>127</v>
      </c>
      <c r="D134" s="14">
        <f>SUM(D135+D137)</f>
        <v>0</v>
      </c>
      <c r="E134" s="14">
        <f>SUM(E135+E137)</f>
        <v>1371.4</v>
      </c>
      <c r="F134" s="14">
        <v>0</v>
      </c>
    </row>
    <row r="135" spans="2:6" ht="19.5" customHeight="1">
      <c r="B135" s="12" t="s">
        <v>128</v>
      </c>
      <c r="C135" s="13" t="s">
        <v>129</v>
      </c>
      <c r="D135" s="14">
        <f>SUM(D136)</f>
        <v>0</v>
      </c>
      <c r="E135" s="14">
        <f>SUM(E136)</f>
        <v>35.2</v>
      </c>
      <c r="F135" s="14">
        <v>0</v>
      </c>
    </row>
    <row r="136" spans="2:6" ht="33.75" customHeight="1">
      <c r="B136" s="12" t="s">
        <v>130</v>
      </c>
      <c r="C136" s="13" t="s">
        <v>131</v>
      </c>
      <c r="D136" s="14">
        <v>0</v>
      </c>
      <c r="E136" s="14">
        <v>35.2</v>
      </c>
      <c r="F136" s="14">
        <v>0</v>
      </c>
    </row>
    <row r="137" spans="2:6" ht="33.75" customHeight="1">
      <c r="B137" s="17" t="s">
        <v>348</v>
      </c>
      <c r="C137" s="13" t="s">
        <v>346</v>
      </c>
      <c r="D137" s="14">
        <f>SUM(D138)</f>
        <v>0</v>
      </c>
      <c r="E137" s="14">
        <f>SUM(E138)</f>
        <v>1336.2</v>
      </c>
      <c r="F137" s="14">
        <v>0</v>
      </c>
    </row>
    <row r="138" spans="2:6" ht="33.75" customHeight="1">
      <c r="B138" s="15" t="s">
        <v>349</v>
      </c>
      <c r="C138" s="13" t="s">
        <v>347</v>
      </c>
      <c r="D138" s="14">
        <v>0</v>
      </c>
      <c r="E138" s="14">
        <v>1336.2</v>
      </c>
      <c r="F138" s="14">
        <v>0</v>
      </c>
    </row>
    <row r="139" spans="2:6" ht="18.75" customHeight="1">
      <c r="B139" s="12" t="s">
        <v>132</v>
      </c>
      <c r="C139" s="13" t="s">
        <v>133</v>
      </c>
      <c r="D139" s="14">
        <f>SUM(D140,D189,D196,D192)</f>
        <v>3559542.6999999997</v>
      </c>
      <c r="E139" s="14">
        <f>SUM(E140,E189,E196,E192)</f>
        <v>2043354.5</v>
      </c>
      <c r="F139" s="14">
        <f aca="true" t="shared" si="5" ref="F139:F145">SUM(E139/D139)*100</f>
        <v>57.40497227354514</v>
      </c>
    </row>
    <row r="140" spans="2:6" ht="37.5" customHeight="1">
      <c r="B140" s="12" t="s">
        <v>134</v>
      </c>
      <c r="C140" s="13" t="s">
        <v>135</v>
      </c>
      <c r="D140" s="14">
        <f>SUM(D141,D148,D167,D184)</f>
        <v>3538125.9</v>
      </c>
      <c r="E140" s="14">
        <f>SUM(E141,E148,E167,E184)</f>
        <v>2285920.7</v>
      </c>
      <c r="F140" s="14">
        <f t="shared" si="5"/>
        <v>64.6082351111361</v>
      </c>
    </row>
    <row r="141" spans="2:6" ht="20.25" customHeight="1">
      <c r="B141" s="12" t="s">
        <v>232</v>
      </c>
      <c r="C141" s="13" t="s">
        <v>285</v>
      </c>
      <c r="D141" s="14">
        <f>SUM(D142+D144+D146)</f>
        <v>602033.8</v>
      </c>
      <c r="E141" s="14">
        <f>SUM(E142+E144+E146)</f>
        <v>485526.6</v>
      </c>
      <c r="F141" s="14">
        <f t="shared" si="5"/>
        <v>80.64773107423535</v>
      </c>
    </row>
    <row r="142" spans="2:6" ht="15.75">
      <c r="B142" s="12" t="s">
        <v>136</v>
      </c>
      <c r="C142" s="13" t="s">
        <v>286</v>
      </c>
      <c r="D142" s="14">
        <f>SUM(D143)</f>
        <v>487147.8</v>
      </c>
      <c r="E142" s="14">
        <f>SUM(E143)</f>
        <v>389718.3</v>
      </c>
      <c r="F142" s="14">
        <f t="shared" si="5"/>
        <v>80.00001231659057</v>
      </c>
    </row>
    <row r="143" spans="2:6" ht="31.5">
      <c r="B143" s="12" t="s">
        <v>137</v>
      </c>
      <c r="C143" s="13" t="s">
        <v>287</v>
      </c>
      <c r="D143" s="14">
        <v>487147.8</v>
      </c>
      <c r="E143" s="14">
        <v>389718.3</v>
      </c>
      <c r="F143" s="14">
        <f t="shared" si="5"/>
        <v>80.00001231659057</v>
      </c>
    </row>
    <row r="144" spans="2:6" ht="36" customHeight="1">
      <c r="B144" s="12" t="s">
        <v>273</v>
      </c>
      <c r="C144" s="13" t="s">
        <v>288</v>
      </c>
      <c r="D144" s="14">
        <f>SUM(D145)</f>
        <v>74501.5</v>
      </c>
      <c r="E144" s="14">
        <f>SUM(E145)</f>
        <v>55423.8</v>
      </c>
      <c r="F144" s="14">
        <f t="shared" si="5"/>
        <v>74.39286457319652</v>
      </c>
    </row>
    <row r="145" spans="2:6" ht="36.75" customHeight="1">
      <c r="B145" s="12" t="s">
        <v>274</v>
      </c>
      <c r="C145" s="13" t="s">
        <v>289</v>
      </c>
      <c r="D145" s="14">
        <v>74501.5</v>
      </c>
      <c r="E145" s="14">
        <v>55423.8</v>
      </c>
      <c r="F145" s="14">
        <f t="shared" si="5"/>
        <v>74.39286457319652</v>
      </c>
    </row>
    <row r="146" spans="2:6" ht="36.75" customHeight="1">
      <c r="B146" s="12" t="s">
        <v>369</v>
      </c>
      <c r="C146" s="13" t="s">
        <v>370</v>
      </c>
      <c r="D146" s="14">
        <f>SUM(D147)</f>
        <v>40384.5</v>
      </c>
      <c r="E146" s="14">
        <f>SUM(E147)</f>
        <v>40384.5</v>
      </c>
      <c r="F146" s="14">
        <f>SUM(E146/D146)*100</f>
        <v>100</v>
      </c>
    </row>
    <row r="147" spans="2:6" ht="36.75" customHeight="1">
      <c r="B147" s="12" t="s">
        <v>374</v>
      </c>
      <c r="C147" s="13" t="s">
        <v>371</v>
      </c>
      <c r="D147" s="14">
        <v>40384.5</v>
      </c>
      <c r="E147" s="14">
        <v>40384.5</v>
      </c>
      <c r="F147" s="14">
        <f>SUM(E147/D147)*100</f>
        <v>100</v>
      </c>
    </row>
    <row r="148" spans="2:6" ht="36.75" customHeight="1">
      <c r="B148" s="12" t="s">
        <v>210</v>
      </c>
      <c r="C148" s="13" t="s">
        <v>368</v>
      </c>
      <c r="D148" s="14">
        <f>D149+D153+D155+D157+D159+D161+D163+D165</f>
        <v>946705.2000000001</v>
      </c>
      <c r="E148" s="14">
        <f>E149+E153+E155+E157+E159+E161+E163+E165</f>
        <v>376284</v>
      </c>
      <c r="F148" s="14">
        <f>SUM(E148/D148)*100</f>
        <v>39.74669200084672</v>
      </c>
    </row>
    <row r="149" spans="2:6" ht="67.5" customHeight="1">
      <c r="B149" s="12" t="s">
        <v>373</v>
      </c>
      <c r="C149" s="13" t="s">
        <v>372</v>
      </c>
      <c r="D149" s="14">
        <f>SUM(D150)</f>
        <v>40668.5</v>
      </c>
      <c r="E149" s="14">
        <f>SUM(E150)</f>
        <v>31534.9</v>
      </c>
      <c r="F149" s="14">
        <f>SUM(E149/D149)*100</f>
        <v>77.54134034941048</v>
      </c>
    </row>
    <row r="150" spans="2:6" ht="78.75" customHeight="1">
      <c r="B150" s="12" t="s">
        <v>245</v>
      </c>
      <c r="C150" s="13" t="s">
        <v>366</v>
      </c>
      <c r="D150" s="14">
        <v>40668.5</v>
      </c>
      <c r="E150" s="14">
        <v>31534.9</v>
      </c>
      <c r="F150" s="14">
        <f>SUM(E150/D150)*100</f>
        <v>77.54134034941048</v>
      </c>
    </row>
    <row r="151" spans="2:6" ht="54.75" customHeight="1" hidden="1">
      <c r="B151" s="17" t="s">
        <v>177</v>
      </c>
      <c r="C151" s="13" t="s">
        <v>243</v>
      </c>
      <c r="D151" s="14">
        <f>SUM(D152)</f>
        <v>0</v>
      </c>
      <c r="E151" s="14">
        <f>SUM(E152)</f>
        <v>0</v>
      </c>
      <c r="F151" s="14">
        <v>0</v>
      </c>
    </row>
    <row r="152" spans="2:6" ht="54.75" customHeight="1" hidden="1">
      <c r="B152" s="12" t="s">
        <v>178</v>
      </c>
      <c r="C152" s="13" t="s">
        <v>244</v>
      </c>
      <c r="D152" s="14"/>
      <c r="E152" s="14"/>
      <c r="F152" s="14">
        <v>0</v>
      </c>
    </row>
    <row r="153" spans="2:6" ht="54.75" customHeight="1">
      <c r="B153" s="12" t="s">
        <v>246</v>
      </c>
      <c r="C153" s="13" t="s">
        <v>290</v>
      </c>
      <c r="D153" s="14">
        <f>SUM(D154)</f>
        <v>131844.1</v>
      </c>
      <c r="E153" s="14">
        <f>SUM(E154)</f>
        <v>105114.1</v>
      </c>
      <c r="F153" s="14">
        <f aca="true" t="shared" si="6" ref="F153:F162">SUM(E153/D153)*100</f>
        <v>79.72605524251749</v>
      </c>
    </row>
    <row r="154" spans="2:6" ht="43.5" customHeight="1">
      <c r="B154" s="26" t="s">
        <v>209</v>
      </c>
      <c r="C154" s="13" t="s">
        <v>291</v>
      </c>
      <c r="D154" s="14">
        <v>131844.1</v>
      </c>
      <c r="E154" s="14">
        <v>105114.1</v>
      </c>
      <c r="F154" s="14">
        <f t="shared" si="6"/>
        <v>79.72605524251749</v>
      </c>
    </row>
    <row r="155" spans="2:6" ht="115.5" customHeight="1">
      <c r="B155" s="28" t="s">
        <v>381</v>
      </c>
      <c r="C155" s="25" t="s">
        <v>377</v>
      </c>
      <c r="D155" s="14">
        <f>SUM(D156)</f>
        <v>3923.8</v>
      </c>
      <c r="E155" s="14">
        <f>SUM(E156)</f>
        <v>0</v>
      </c>
      <c r="F155" s="14">
        <f t="shared" si="6"/>
        <v>0</v>
      </c>
    </row>
    <row r="156" spans="2:6" ht="95.25" customHeight="1">
      <c r="B156" s="28" t="s">
        <v>382</v>
      </c>
      <c r="C156" s="13" t="s">
        <v>378</v>
      </c>
      <c r="D156" s="14">
        <v>3923.8</v>
      </c>
      <c r="E156" s="14">
        <v>0</v>
      </c>
      <c r="F156" s="14">
        <f t="shared" si="6"/>
        <v>0</v>
      </c>
    </row>
    <row r="157" spans="2:6" ht="77.25" customHeight="1">
      <c r="B157" s="27" t="s">
        <v>383</v>
      </c>
      <c r="C157" s="13" t="s">
        <v>379</v>
      </c>
      <c r="D157" s="14">
        <f>SUM(D158)</f>
        <v>6137.2</v>
      </c>
      <c r="E157" s="14">
        <f>SUM(E158)</f>
        <v>0</v>
      </c>
      <c r="F157" s="14">
        <f t="shared" si="6"/>
        <v>0</v>
      </c>
    </row>
    <row r="158" spans="2:6" ht="78.75" customHeight="1">
      <c r="B158" s="28" t="s">
        <v>384</v>
      </c>
      <c r="C158" s="13" t="s">
        <v>380</v>
      </c>
      <c r="D158" s="14">
        <v>6137.2</v>
      </c>
      <c r="E158" s="14">
        <v>0</v>
      </c>
      <c r="F158" s="14">
        <f t="shared" si="6"/>
        <v>0</v>
      </c>
    </row>
    <row r="159" spans="2:6" ht="43.5" customHeight="1">
      <c r="B159" s="12" t="s">
        <v>352</v>
      </c>
      <c r="C159" s="13" t="s">
        <v>350</v>
      </c>
      <c r="D159" s="14">
        <f>SUM(D160)</f>
        <v>1575</v>
      </c>
      <c r="E159" s="14">
        <f>SUM(E160)</f>
        <v>1575</v>
      </c>
      <c r="F159" s="14">
        <f t="shared" si="6"/>
        <v>100</v>
      </c>
    </row>
    <row r="160" spans="2:6" ht="43.5" customHeight="1">
      <c r="B160" s="12" t="s">
        <v>353</v>
      </c>
      <c r="C160" s="13" t="s">
        <v>351</v>
      </c>
      <c r="D160" s="14">
        <v>1575</v>
      </c>
      <c r="E160" s="14">
        <v>1575</v>
      </c>
      <c r="F160" s="14">
        <f t="shared" si="6"/>
        <v>100</v>
      </c>
    </row>
    <row r="161" spans="2:6" ht="40.5" customHeight="1">
      <c r="B161" s="17" t="s">
        <v>247</v>
      </c>
      <c r="C161" s="13" t="s">
        <v>292</v>
      </c>
      <c r="D161" s="14">
        <f>SUM(D162)</f>
        <v>14031.9</v>
      </c>
      <c r="E161" s="14">
        <f>SUM(E162)</f>
        <v>11589.6</v>
      </c>
      <c r="F161" s="14">
        <f t="shared" si="6"/>
        <v>82.59465931199624</v>
      </c>
    </row>
    <row r="162" spans="2:6" ht="34.5" customHeight="1">
      <c r="B162" s="12" t="s">
        <v>248</v>
      </c>
      <c r="C162" s="13" t="s">
        <v>293</v>
      </c>
      <c r="D162" s="14">
        <v>14031.9</v>
      </c>
      <c r="E162" s="14">
        <v>11589.6</v>
      </c>
      <c r="F162" s="14">
        <f t="shared" si="6"/>
        <v>82.59465931199624</v>
      </c>
    </row>
    <row r="163" spans="2:6" ht="55.5" customHeight="1">
      <c r="B163" s="12" t="s">
        <v>275</v>
      </c>
      <c r="C163" s="13" t="s">
        <v>294</v>
      </c>
      <c r="D163" s="14">
        <f>SUM(D164)</f>
        <v>17578.9</v>
      </c>
      <c r="E163" s="14">
        <f>SUM(E164)</f>
        <v>0</v>
      </c>
      <c r="F163" s="14">
        <v>0</v>
      </c>
    </row>
    <row r="164" spans="2:6" ht="68.25" customHeight="1">
      <c r="B164" s="12" t="s">
        <v>276</v>
      </c>
      <c r="C164" s="13" t="s">
        <v>295</v>
      </c>
      <c r="D164" s="14">
        <v>17578.9</v>
      </c>
      <c r="E164" s="14">
        <v>0</v>
      </c>
      <c r="F164" s="14">
        <v>0</v>
      </c>
    </row>
    <row r="165" spans="2:6" ht="18.75" customHeight="1">
      <c r="B165" s="12" t="s">
        <v>138</v>
      </c>
      <c r="C165" s="13" t="s">
        <v>296</v>
      </c>
      <c r="D165" s="14">
        <f>SUM(D166)</f>
        <v>730945.8</v>
      </c>
      <c r="E165" s="14">
        <f>SUM(E166)</f>
        <v>226470.4</v>
      </c>
      <c r="F165" s="14">
        <f aca="true" t="shared" si="7" ref="F165:F191">SUM(E165/D165)*100</f>
        <v>30.98320012236201</v>
      </c>
    </row>
    <row r="166" spans="2:6" ht="19.5" customHeight="1">
      <c r="B166" s="12" t="s">
        <v>139</v>
      </c>
      <c r="C166" s="13" t="s">
        <v>297</v>
      </c>
      <c r="D166" s="14">
        <v>730945.8</v>
      </c>
      <c r="E166" s="14">
        <v>226470.4</v>
      </c>
      <c r="F166" s="14">
        <f t="shared" si="7"/>
        <v>30.98320012236201</v>
      </c>
    </row>
    <row r="167" spans="2:6" ht="15.75">
      <c r="B167" s="12" t="s">
        <v>231</v>
      </c>
      <c r="C167" s="13" t="s">
        <v>298</v>
      </c>
      <c r="D167" s="14">
        <f>SUM(D168,D170,D172,D174,D176,D178,D180,D182)</f>
        <v>1963055.6</v>
      </c>
      <c r="E167" s="14">
        <f>SUM(E168,E170,E172,E174,E176,E178,E180,E182)</f>
        <v>1414330.4000000001</v>
      </c>
      <c r="F167" s="14">
        <f t="shared" si="7"/>
        <v>72.04739386902746</v>
      </c>
    </row>
    <row r="168" spans="2:6" ht="34.5" customHeight="1">
      <c r="B168" s="12" t="s">
        <v>142</v>
      </c>
      <c r="C168" s="13" t="s">
        <v>299</v>
      </c>
      <c r="D168" s="14">
        <f>SUM(D169)</f>
        <v>1839319.5</v>
      </c>
      <c r="E168" s="14">
        <f>SUM(E169)</f>
        <v>1358208.3</v>
      </c>
      <c r="F168" s="14">
        <f t="shared" si="7"/>
        <v>73.84297834063088</v>
      </c>
    </row>
    <row r="169" spans="2:6" ht="40.5" customHeight="1">
      <c r="B169" s="12" t="s">
        <v>143</v>
      </c>
      <c r="C169" s="13" t="s">
        <v>300</v>
      </c>
      <c r="D169" s="14">
        <v>1839319.5</v>
      </c>
      <c r="E169" s="14">
        <v>1358208.3</v>
      </c>
      <c r="F169" s="14">
        <f t="shared" si="7"/>
        <v>73.84297834063088</v>
      </c>
    </row>
    <row r="170" spans="2:6" ht="69.75" customHeight="1">
      <c r="B170" s="12" t="s">
        <v>230</v>
      </c>
      <c r="C170" s="13" t="s">
        <v>301</v>
      </c>
      <c r="D170" s="14">
        <f>SUM(D171)</f>
        <v>40592.7</v>
      </c>
      <c r="E170" s="14">
        <f>SUM(E171)</f>
        <v>27100</v>
      </c>
      <c r="F170" s="14">
        <f t="shared" si="7"/>
        <v>66.76077225708072</v>
      </c>
    </row>
    <row r="171" spans="2:6" ht="74.25" customHeight="1">
      <c r="B171" s="12" t="s">
        <v>229</v>
      </c>
      <c r="C171" s="13" t="s">
        <v>302</v>
      </c>
      <c r="D171" s="14">
        <v>40592.7</v>
      </c>
      <c r="E171" s="14">
        <v>27100</v>
      </c>
      <c r="F171" s="14">
        <f t="shared" si="7"/>
        <v>66.76077225708072</v>
      </c>
    </row>
    <row r="172" spans="2:6" ht="77.25" customHeight="1">
      <c r="B172" s="12" t="s">
        <v>208</v>
      </c>
      <c r="C172" s="13" t="s">
        <v>303</v>
      </c>
      <c r="D172" s="14">
        <f>SUM(D173)</f>
        <v>49783.1</v>
      </c>
      <c r="E172" s="14">
        <f>SUM(E173)</f>
        <v>16594.4</v>
      </c>
      <c r="F172" s="14">
        <f t="shared" si="7"/>
        <v>33.33340029046002</v>
      </c>
    </row>
    <row r="173" spans="2:6" ht="64.5" customHeight="1">
      <c r="B173" s="12" t="s">
        <v>207</v>
      </c>
      <c r="C173" s="13" t="s">
        <v>304</v>
      </c>
      <c r="D173" s="14">
        <v>49783.1</v>
      </c>
      <c r="E173" s="14">
        <v>16594.4</v>
      </c>
      <c r="F173" s="14">
        <f t="shared" si="7"/>
        <v>33.33340029046002</v>
      </c>
    </row>
    <row r="174" spans="2:6" ht="64.5" customHeight="1">
      <c r="B174" s="12" t="s">
        <v>277</v>
      </c>
      <c r="C174" s="13" t="s">
        <v>305</v>
      </c>
      <c r="D174" s="14">
        <f>SUM(D175)</f>
        <v>9.8</v>
      </c>
      <c r="E174" s="14">
        <f>SUM(E175)</f>
        <v>9.8</v>
      </c>
      <c r="F174" s="14">
        <f t="shared" si="7"/>
        <v>100</v>
      </c>
    </row>
    <row r="175" spans="2:6" ht="65.25" customHeight="1">
      <c r="B175" s="12" t="s">
        <v>278</v>
      </c>
      <c r="C175" s="13" t="s">
        <v>306</v>
      </c>
      <c r="D175" s="14">
        <v>9.8</v>
      </c>
      <c r="E175" s="14">
        <v>9.8</v>
      </c>
      <c r="F175" s="14">
        <f t="shared" si="7"/>
        <v>100</v>
      </c>
    </row>
    <row r="176" spans="2:6" ht="94.5" customHeight="1">
      <c r="B176" s="20" t="s">
        <v>356</v>
      </c>
      <c r="C176" s="13" t="s">
        <v>354</v>
      </c>
      <c r="D176" s="14">
        <f>SUM(D177)</f>
        <v>2319.1</v>
      </c>
      <c r="E176" s="14">
        <f>SUM(E177)</f>
        <v>2319.1</v>
      </c>
      <c r="F176" s="14">
        <f t="shared" si="7"/>
        <v>100</v>
      </c>
    </row>
    <row r="177" spans="2:6" ht="111" customHeight="1">
      <c r="B177" s="19" t="s">
        <v>357</v>
      </c>
      <c r="C177" s="13" t="s">
        <v>355</v>
      </c>
      <c r="D177" s="14">
        <v>2319.1</v>
      </c>
      <c r="E177" s="14">
        <v>2319.1</v>
      </c>
      <c r="F177" s="14">
        <f t="shared" si="7"/>
        <v>100</v>
      </c>
    </row>
    <row r="178" spans="2:6" ht="60.75" customHeight="1">
      <c r="B178" s="12" t="s">
        <v>262</v>
      </c>
      <c r="C178" s="13" t="s">
        <v>307</v>
      </c>
      <c r="D178" s="14">
        <f>SUM(D179)</f>
        <v>17763.5</v>
      </c>
      <c r="E178" s="14">
        <f>SUM(E179)</f>
        <v>2664.5</v>
      </c>
      <c r="F178" s="14">
        <f t="shared" si="7"/>
        <v>14.99985926196977</v>
      </c>
    </row>
    <row r="179" spans="2:6" ht="66.75" customHeight="1">
      <c r="B179" s="12" t="s">
        <v>261</v>
      </c>
      <c r="C179" s="13" t="s">
        <v>308</v>
      </c>
      <c r="D179" s="14">
        <v>17763.5</v>
      </c>
      <c r="E179" s="14">
        <v>2664.5</v>
      </c>
      <c r="F179" s="14">
        <f t="shared" si="7"/>
        <v>14.99985926196977</v>
      </c>
    </row>
    <row r="180" spans="2:6" ht="66.75" customHeight="1">
      <c r="B180" s="21" t="s">
        <v>360</v>
      </c>
      <c r="C180" s="13" t="s">
        <v>358</v>
      </c>
      <c r="D180" s="14">
        <f>SUM(D181)</f>
        <v>6217.2</v>
      </c>
      <c r="E180" s="14">
        <f>SUM(E181)</f>
        <v>2664.5</v>
      </c>
      <c r="F180" s="14">
        <f t="shared" si="7"/>
        <v>42.85691307984302</v>
      </c>
    </row>
    <row r="181" spans="2:6" ht="72" customHeight="1">
      <c r="B181" s="22" t="s">
        <v>361</v>
      </c>
      <c r="C181" s="13" t="s">
        <v>359</v>
      </c>
      <c r="D181" s="14">
        <v>6217.2</v>
      </c>
      <c r="E181" s="14">
        <v>2664.5</v>
      </c>
      <c r="F181" s="14">
        <f t="shared" si="7"/>
        <v>42.85691307984302</v>
      </c>
    </row>
    <row r="182" spans="2:6" ht="42.75" customHeight="1">
      <c r="B182" s="12" t="s">
        <v>140</v>
      </c>
      <c r="C182" s="13" t="s">
        <v>309</v>
      </c>
      <c r="D182" s="14">
        <f>SUM(D183)</f>
        <v>7050.7</v>
      </c>
      <c r="E182" s="14">
        <f>SUM(E183)</f>
        <v>4769.8</v>
      </c>
      <c r="F182" s="14">
        <f t="shared" si="7"/>
        <v>67.65002056533395</v>
      </c>
    </row>
    <row r="183" spans="2:6" ht="43.5" customHeight="1">
      <c r="B183" s="16" t="s">
        <v>141</v>
      </c>
      <c r="C183" s="13" t="s">
        <v>310</v>
      </c>
      <c r="D183" s="14">
        <v>7050.7</v>
      </c>
      <c r="E183" s="14">
        <v>4769.8</v>
      </c>
      <c r="F183" s="14">
        <f t="shared" si="7"/>
        <v>67.65002056533395</v>
      </c>
    </row>
    <row r="184" spans="2:6" ht="22.5" customHeight="1">
      <c r="B184" s="12" t="s">
        <v>144</v>
      </c>
      <c r="C184" s="13" t="s">
        <v>311</v>
      </c>
      <c r="D184" s="14">
        <f>SUM(D185,D187)</f>
        <v>26331.3</v>
      </c>
      <c r="E184" s="14">
        <f>SUM(E185,E187)</f>
        <v>9779.7</v>
      </c>
      <c r="F184" s="14">
        <f t="shared" si="7"/>
        <v>37.14096911280492</v>
      </c>
    </row>
    <row r="185" spans="2:6" ht="51" customHeight="1" hidden="1">
      <c r="B185" s="15" t="s">
        <v>364</v>
      </c>
      <c r="C185" s="13" t="s">
        <v>362</v>
      </c>
      <c r="D185" s="14">
        <f>SUM(D186)</f>
        <v>0</v>
      </c>
      <c r="E185" s="14">
        <f>SUM(E186)</f>
        <v>0</v>
      </c>
      <c r="F185" s="14" t="e">
        <f t="shared" si="7"/>
        <v>#DIV/0!</v>
      </c>
    </row>
    <row r="186" spans="2:6" ht="69.75" customHeight="1" hidden="1">
      <c r="B186" s="12" t="s">
        <v>365</v>
      </c>
      <c r="C186" s="13" t="s">
        <v>363</v>
      </c>
      <c r="D186" s="14">
        <v>0</v>
      </c>
      <c r="E186" s="14">
        <v>0</v>
      </c>
      <c r="F186" s="14" t="e">
        <f t="shared" si="7"/>
        <v>#DIV/0!</v>
      </c>
    </row>
    <row r="187" spans="2:6" ht="16.5" customHeight="1">
      <c r="B187" s="12" t="s">
        <v>145</v>
      </c>
      <c r="C187" s="13" t="s">
        <v>312</v>
      </c>
      <c r="D187" s="14">
        <f>SUM(D188)</f>
        <v>26331.3</v>
      </c>
      <c r="E187" s="14">
        <f>SUM(E188)</f>
        <v>9779.7</v>
      </c>
      <c r="F187" s="14">
        <f t="shared" si="7"/>
        <v>37.14096911280492</v>
      </c>
    </row>
    <row r="188" spans="2:6" ht="38.25" customHeight="1">
      <c r="B188" s="12" t="s">
        <v>146</v>
      </c>
      <c r="C188" s="13" t="s">
        <v>313</v>
      </c>
      <c r="D188" s="14">
        <v>26331.3</v>
      </c>
      <c r="E188" s="14">
        <v>9779.7</v>
      </c>
      <c r="F188" s="14">
        <f t="shared" si="7"/>
        <v>37.14096911280492</v>
      </c>
    </row>
    <row r="189" spans="2:6" ht="24" customHeight="1">
      <c r="B189" s="12" t="s">
        <v>147</v>
      </c>
      <c r="C189" s="13" t="s">
        <v>314</v>
      </c>
      <c r="D189" s="14">
        <f>SUM(D190)</f>
        <v>21416.8</v>
      </c>
      <c r="E189" s="14">
        <f>SUM(E190)</f>
        <v>21416.8</v>
      </c>
      <c r="F189" s="14">
        <f t="shared" si="7"/>
        <v>100</v>
      </c>
    </row>
    <row r="190" spans="2:6" ht="19.5" customHeight="1">
      <c r="B190" s="12" t="s">
        <v>148</v>
      </c>
      <c r="C190" s="13" t="s">
        <v>315</v>
      </c>
      <c r="D190" s="14">
        <f>SUM(D191)</f>
        <v>21416.8</v>
      </c>
      <c r="E190" s="14">
        <f>SUM(E191)</f>
        <v>21416.8</v>
      </c>
      <c r="F190" s="14">
        <f t="shared" si="7"/>
        <v>100</v>
      </c>
    </row>
    <row r="191" spans="2:6" ht="19.5" customHeight="1">
      <c r="B191" s="12" t="s">
        <v>148</v>
      </c>
      <c r="C191" s="13" t="s">
        <v>316</v>
      </c>
      <c r="D191" s="14">
        <v>21416.8</v>
      </c>
      <c r="E191" s="14">
        <v>21416.8</v>
      </c>
      <c r="F191" s="14">
        <f t="shared" si="7"/>
        <v>100</v>
      </c>
    </row>
    <row r="192" spans="2:6" ht="90" customHeight="1" hidden="1">
      <c r="B192" s="12" t="s">
        <v>258</v>
      </c>
      <c r="C192" s="13" t="s">
        <v>249</v>
      </c>
      <c r="D192" s="14">
        <f aca="true" t="shared" si="8" ref="D192:E194">SUM(D193)</f>
        <v>0</v>
      </c>
      <c r="E192" s="14">
        <f t="shared" si="8"/>
        <v>0</v>
      </c>
      <c r="F192" s="14">
        <v>0</v>
      </c>
    </row>
    <row r="193" spans="2:6" ht="41.25" customHeight="1" hidden="1">
      <c r="B193" s="12" t="s">
        <v>250</v>
      </c>
      <c r="C193" s="13" t="s">
        <v>251</v>
      </c>
      <c r="D193" s="14">
        <f t="shared" si="8"/>
        <v>0</v>
      </c>
      <c r="E193" s="14">
        <f t="shared" si="8"/>
        <v>0</v>
      </c>
      <c r="F193" s="14">
        <v>0</v>
      </c>
    </row>
    <row r="194" spans="2:6" ht="40.5" customHeight="1" hidden="1">
      <c r="B194" s="23" t="s">
        <v>252</v>
      </c>
      <c r="C194" s="13" t="s">
        <v>253</v>
      </c>
      <c r="D194" s="14">
        <f t="shared" si="8"/>
        <v>0</v>
      </c>
      <c r="E194" s="14">
        <f t="shared" si="8"/>
        <v>0</v>
      </c>
      <c r="F194" s="14">
        <v>0</v>
      </c>
    </row>
    <row r="195" spans="2:6" ht="17.25" customHeight="1" hidden="1">
      <c r="B195" s="12" t="s">
        <v>255</v>
      </c>
      <c r="C195" s="13" t="s">
        <v>254</v>
      </c>
      <c r="D195" s="14">
        <v>0</v>
      </c>
      <c r="E195" s="14">
        <v>0</v>
      </c>
      <c r="F195" s="14">
        <v>0</v>
      </c>
    </row>
    <row r="196" spans="2:6" ht="50.25" customHeight="1">
      <c r="B196" s="12" t="s">
        <v>149</v>
      </c>
      <c r="C196" s="13" t="s">
        <v>150</v>
      </c>
      <c r="D196" s="14">
        <f>SUM(D197:D198)</f>
        <v>0</v>
      </c>
      <c r="E196" s="14">
        <f>SUM(E197:E198)</f>
        <v>-263983</v>
      </c>
      <c r="F196" s="14">
        <v>0</v>
      </c>
    </row>
    <row r="197" spans="2:6" ht="34.5" customHeight="1">
      <c r="B197" s="29" t="s">
        <v>386</v>
      </c>
      <c r="C197" s="13" t="s">
        <v>385</v>
      </c>
      <c r="D197" s="14">
        <v>0</v>
      </c>
      <c r="E197" s="14">
        <v>-287.6</v>
      </c>
      <c r="F197" s="14">
        <v>0</v>
      </c>
    </row>
    <row r="198" spans="2:6" ht="48.75" customHeight="1">
      <c r="B198" s="12" t="s">
        <v>259</v>
      </c>
      <c r="C198" s="13" t="s">
        <v>317</v>
      </c>
      <c r="D198" s="14">
        <v>0</v>
      </c>
      <c r="E198" s="14">
        <v>-263695.4</v>
      </c>
      <c r="F198" s="14">
        <v>0</v>
      </c>
    </row>
  </sheetData>
  <sheetProtection/>
  <mergeCells count="1">
    <mergeCell ref="B3:E3"/>
  </mergeCells>
  <hyperlinks>
    <hyperlink ref="B180" r:id="rId1" display="consultantplus://offline/ref=95DE6B81807D4DD652E31F926BB3997B3037B5DA7E8ACC9E82C1AF466D981C37D701EA7EEF1FCF54075B28E261DCVCK"/>
    <hyperlink ref="B181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2019-11-26T10:40:28Z</cp:lastPrinted>
  <dcterms:created xsi:type="dcterms:W3CDTF">2012-04-16T03:38:18Z</dcterms:created>
  <dcterms:modified xsi:type="dcterms:W3CDTF">2019-11-26T10:40:41Z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